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defaultThemeVersion="124226"/>
  <mc:AlternateContent xmlns:mc="http://schemas.openxmlformats.org/markup-compatibility/2006">
    <mc:Choice Requires="x15">
      <x15ac:absPath xmlns:x15ac="http://schemas.microsoft.com/office/spreadsheetml/2010/11/ac" url="E:\Rozpočty 0324\66-Šňupárek\"/>
    </mc:Choice>
  </mc:AlternateContent>
  <xr:revisionPtr revIDLastSave="0" documentId="8_{2E085A79-F229-4918-875C-BCED782B4BCA}" xr6:coauthVersionLast="45" xr6:coauthVersionMax="45" xr10:uidLastSave="{00000000-0000-0000-0000-000000000000}"/>
  <bookViews>
    <workbookView xWindow="-25308" yWindow="408" windowWidth="25416" windowHeight="15372" activeTab="1" xr2:uid="{00000000-000D-0000-FFFF-FFFF00000000}"/>
  </bookViews>
  <sheets>
    <sheet name="Pokyny pro vyplnění" sheetId="11" r:id="rId1"/>
    <sheet name="Stavba" sheetId="1" r:id="rId2"/>
    <sheet name="VzorPolozky" sheetId="10" state="hidden" r:id="rId3"/>
    <sheet name="00 66240100 Naklady" sheetId="12" r:id="rId4"/>
    <sheet name="01 66240101A Pol" sheetId="13" r:id="rId5"/>
    <sheet name="01 66240101B Pol" sheetId="14" r:id="rId6"/>
    <sheet name="01 66240101C Pol" sheetId="15" r:id="rId7"/>
  </sheets>
  <externalReferences>
    <externalReference r:id="rId8"/>
  </externalReferences>
  <definedNames>
    <definedName name="CelkemDPHVypocet" localSheetId="1">Stavba!$H$47</definedName>
    <definedName name="CenaCelkem">Stavba!$G$29</definedName>
    <definedName name="CenaCelkemBezDPH">Stavba!$G$28</definedName>
    <definedName name="CenaCelkemVypocet" localSheetId="1">Stavba!$I$47</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66240100 Naklady'!$1:$7</definedName>
    <definedName name="_xlnm.Print_Titles" localSheetId="4">'01 66240101A Pol'!$1:$7</definedName>
    <definedName name="_xlnm.Print_Titles" localSheetId="5">'01 66240101B Pol'!$1:$7</definedName>
    <definedName name="_xlnm.Print_Titles" localSheetId="6">'01 66240101C Pol'!$1:$7</definedName>
    <definedName name="oadresa">Stavba!$D$6</definedName>
    <definedName name="Objednatel" localSheetId="1">Stavba!$D$5</definedName>
    <definedName name="Objekt" localSheetId="1">Stavba!$B$38</definedName>
    <definedName name="_xlnm.Print_Area" localSheetId="3">'00 66240100 Naklady'!$A$1:$Y$20</definedName>
    <definedName name="_xlnm.Print_Area" localSheetId="4">'01 66240101A Pol'!$A$1:$Y$221</definedName>
    <definedName name="_xlnm.Print_Area" localSheetId="5">'01 66240101B Pol'!$A$1:$Y$12</definedName>
    <definedName name="_xlnm.Print_Area" localSheetId="6">'01 66240101C Pol'!$A$1:$Y$12</definedName>
    <definedName name="_xlnm.Print_Area" localSheetId="1">Stavba!$A$1:$J$149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Stavba!$F$47</definedName>
    <definedName name="ZakladDPHZakl">Stavba!$G$25</definedName>
    <definedName name="ZakladDPHZaklVypocet" localSheetId="1">Stavba!$G$47</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48" i="1" l="1"/>
  <c r="I147" i="1"/>
  <c r="I146" i="1"/>
  <c r="I145" i="1"/>
  <c r="I144" i="1"/>
  <c r="I143" i="1"/>
  <c r="I142" i="1"/>
  <c r="I141" i="1"/>
  <c r="I140" i="1"/>
  <c r="I139" i="1"/>
  <c r="I138" i="1"/>
  <c r="I137" i="1"/>
  <c r="I136" i="1"/>
  <c r="I135" i="1"/>
  <c r="I134" i="1"/>
  <c r="I133" i="1"/>
  <c r="I132" i="1"/>
  <c r="G46" i="1"/>
  <c r="H46" i="1" s="1"/>
  <c r="I46" i="1" s="1"/>
  <c r="F46" i="1"/>
  <c r="G45" i="1"/>
  <c r="H45" i="1" s="1"/>
  <c r="I45" i="1" s="1"/>
  <c r="F45" i="1"/>
  <c r="G44" i="1"/>
  <c r="F44" i="1"/>
  <c r="G43" i="1"/>
  <c r="F43" i="1"/>
  <c r="G41" i="1"/>
  <c r="F41" i="1"/>
  <c r="H41" i="1" s="1"/>
  <c r="I41" i="1" s="1"/>
  <c r="G40" i="1"/>
  <c r="F40" i="1"/>
  <c r="H40" i="1" s="1"/>
  <c r="I40" i="1" s="1"/>
  <c r="G39" i="1"/>
  <c r="G47" i="1" s="1"/>
  <c r="G25" i="1" s="1"/>
  <c r="A25" i="1" s="1"/>
  <c r="F39" i="1"/>
  <c r="G11" i="15"/>
  <c r="O8" i="15"/>
  <c r="G9" i="15"/>
  <c r="G8" i="15" s="1"/>
  <c r="I9" i="15"/>
  <c r="I8" i="15" s="1"/>
  <c r="K9" i="15"/>
  <c r="K8" i="15" s="1"/>
  <c r="M9" i="15"/>
  <c r="M8" i="15" s="1"/>
  <c r="O9" i="15"/>
  <c r="Q9" i="15"/>
  <c r="Q8" i="15" s="1"/>
  <c r="V9" i="15"/>
  <c r="V8" i="15" s="1"/>
  <c r="AE11" i="15"/>
  <c r="AF11" i="15"/>
  <c r="G11" i="14"/>
  <c r="O8" i="14"/>
  <c r="G9" i="14"/>
  <c r="G8" i="14" s="1"/>
  <c r="I9" i="14"/>
  <c r="I8" i="14" s="1"/>
  <c r="K9" i="14"/>
  <c r="K8" i="14" s="1"/>
  <c r="M9" i="14"/>
  <c r="M8" i="14" s="1"/>
  <c r="O9" i="14"/>
  <c r="Q9" i="14"/>
  <c r="Q8" i="14" s="1"/>
  <c r="V9" i="14"/>
  <c r="V8" i="14" s="1"/>
  <c r="AE11" i="14"/>
  <c r="AF11" i="14"/>
  <c r="G220" i="13"/>
  <c r="BA176" i="13"/>
  <c r="BA29" i="13"/>
  <c r="BA19" i="13"/>
  <c r="I8" i="13"/>
  <c r="G9" i="13"/>
  <c r="M9" i="13" s="1"/>
  <c r="M8" i="13" s="1"/>
  <c r="I9" i="13"/>
  <c r="K9" i="13"/>
  <c r="K8" i="13" s="1"/>
  <c r="O9" i="13"/>
  <c r="O8" i="13" s="1"/>
  <c r="Q9" i="13"/>
  <c r="Q8" i="13" s="1"/>
  <c r="V9" i="13"/>
  <c r="V8" i="13" s="1"/>
  <c r="I13" i="13"/>
  <c r="Q13" i="13"/>
  <c r="G14" i="13"/>
  <c r="M14" i="13" s="1"/>
  <c r="M13" i="13" s="1"/>
  <c r="I14" i="13"/>
  <c r="K14" i="13"/>
  <c r="K13" i="13" s="1"/>
  <c r="O14" i="13"/>
  <c r="O13" i="13" s="1"/>
  <c r="Q14" i="13"/>
  <c r="V14" i="13"/>
  <c r="V13" i="13" s="1"/>
  <c r="G18" i="13"/>
  <c r="I18" i="13"/>
  <c r="I17" i="13" s="1"/>
  <c r="K18" i="13"/>
  <c r="K17" i="13" s="1"/>
  <c r="M18" i="13"/>
  <c r="O18" i="13"/>
  <c r="O17" i="13" s="1"/>
  <c r="Q18" i="13"/>
  <c r="V18" i="13"/>
  <c r="G28" i="13"/>
  <c r="G17" i="13" s="1"/>
  <c r="I28" i="13"/>
  <c r="K28" i="13"/>
  <c r="M28" i="13"/>
  <c r="O28" i="13"/>
  <c r="Q28" i="13"/>
  <c r="V28" i="13"/>
  <c r="V17" i="13" s="1"/>
  <c r="G31" i="13"/>
  <c r="M31" i="13" s="1"/>
  <c r="I31" i="13"/>
  <c r="K31" i="13"/>
  <c r="O31" i="13"/>
  <c r="Q31" i="13"/>
  <c r="V31" i="13"/>
  <c r="G34" i="13"/>
  <c r="M34" i="13" s="1"/>
  <c r="I34" i="13"/>
  <c r="K34" i="13"/>
  <c r="O34" i="13"/>
  <c r="Q34" i="13"/>
  <c r="Q17" i="13" s="1"/>
  <c r="V34" i="13"/>
  <c r="G37" i="13"/>
  <c r="M37" i="13" s="1"/>
  <c r="I37" i="13"/>
  <c r="K37" i="13"/>
  <c r="O37" i="13"/>
  <c r="Q37" i="13"/>
  <c r="V37" i="13"/>
  <c r="G41" i="13"/>
  <c r="I41" i="13"/>
  <c r="K41" i="13"/>
  <c r="M41" i="13"/>
  <c r="O41" i="13"/>
  <c r="Q41" i="13"/>
  <c r="V41" i="13"/>
  <c r="G44" i="13"/>
  <c r="I44" i="13"/>
  <c r="K44" i="13"/>
  <c r="M44" i="13"/>
  <c r="O44" i="13"/>
  <c r="Q44" i="13"/>
  <c r="V44" i="13"/>
  <c r="G58" i="13"/>
  <c r="I58" i="13"/>
  <c r="K58" i="13"/>
  <c r="M58" i="13"/>
  <c r="O58" i="13"/>
  <c r="Q58" i="13"/>
  <c r="V58" i="13"/>
  <c r="G61" i="13"/>
  <c r="M61" i="13" s="1"/>
  <c r="I61" i="13"/>
  <c r="K61" i="13"/>
  <c r="O61" i="13"/>
  <c r="Q61" i="13"/>
  <c r="V61" i="13"/>
  <c r="G64" i="13"/>
  <c r="M64" i="13" s="1"/>
  <c r="I64" i="13"/>
  <c r="K64" i="13"/>
  <c r="O64" i="13"/>
  <c r="Q64" i="13"/>
  <c r="V64" i="13"/>
  <c r="G66" i="13"/>
  <c r="M66" i="13" s="1"/>
  <c r="I66" i="13"/>
  <c r="K66" i="13"/>
  <c r="O66" i="13"/>
  <c r="Q66" i="13"/>
  <c r="V66" i="13"/>
  <c r="G70" i="13"/>
  <c r="M70" i="13"/>
  <c r="Q70" i="13"/>
  <c r="V70" i="13"/>
  <c r="G71" i="13"/>
  <c r="I71" i="13"/>
  <c r="I70" i="13" s="1"/>
  <c r="K71" i="13"/>
  <c r="K70" i="13" s="1"/>
  <c r="M71" i="13"/>
  <c r="O71" i="13"/>
  <c r="O70" i="13" s="1"/>
  <c r="Q71" i="13"/>
  <c r="V71" i="13"/>
  <c r="G74" i="13"/>
  <c r="I74" i="13"/>
  <c r="K74" i="13"/>
  <c r="M74" i="13"/>
  <c r="O74" i="13"/>
  <c r="Q74" i="13"/>
  <c r="V74" i="13"/>
  <c r="G77" i="13"/>
  <c r="K77" i="13"/>
  <c r="V77" i="13"/>
  <c r="G78" i="13"/>
  <c r="M78" i="13" s="1"/>
  <c r="I78" i="13"/>
  <c r="I77" i="13" s="1"/>
  <c r="K78" i="13"/>
  <c r="O78" i="13"/>
  <c r="O77" i="13" s="1"/>
  <c r="Q78" i="13"/>
  <c r="Q77" i="13" s="1"/>
  <c r="V78" i="13"/>
  <c r="G80" i="13"/>
  <c r="M80" i="13" s="1"/>
  <c r="I80" i="13"/>
  <c r="K80" i="13"/>
  <c r="O80" i="13"/>
  <c r="Q80" i="13"/>
  <c r="V80" i="13"/>
  <c r="G83" i="13"/>
  <c r="I83" i="13"/>
  <c r="I82" i="13" s="1"/>
  <c r="K83" i="13"/>
  <c r="K82" i="13" s="1"/>
  <c r="M83" i="13"/>
  <c r="O83" i="13"/>
  <c r="O82" i="13" s="1"/>
  <c r="Q83" i="13"/>
  <c r="V83" i="13"/>
  <c r="G85" i="13"/>
  <c r="I85" i="13"/>
  <c r="K85" i="13"/>
  <c r="M85" i="13"/>
  <c r="O85" i="13"/>
  <c r="Q85" i="13"/>
  <c r="V85" i="13"/>
  <c r="G88" i="13"/>
  <c r="G82" i="13" s="1"/>
  <c r="I88" i="13"/>
  <c r="K88" i="13"/>
  <c r="O88" i="13"/>
  <c r="Q88" i="13"/>
  <c r="V88" i="13"/>
  <c r="V82" i="13" s="1"/>
  <c r="G91" i="13"/>
  <c r="M91" i="13" s="1"/>
  <c r="I91" i="13"/>
  <c r="K91" i="13"/>
  <c r="O91" i="13"/>
  <c r="Q91" i="13"/>
  <c r="Q82" i="13" s="1"/>
  <c r="V91" i="13"/>
  <c r="G94" i="13"/>
  <c r="M94" i="13" s="1"/>
  <c r="I94" i="13"/>
  <c r="K94" i="13"/>
  <c r="O94" i="13"/>
  <c r="Q94" i="13"/>
  <c r="V94" i="13"/>
  <c r="G96" i="13"/>
  <c r="I96" i="13"/>
  <c r="K96" i="13"/>
  <c r="M96" i="13"/>
  <c r="O96" i="13"/>
  <c r="Q96" i="13"/>
  <c r="V96" i="13"/>
  <c r="G98" i="13"/>
  <c r="I98" i="13"/>
  <c r="K98" i="13"/>
  <c r="M98" i="13"/>
  <c r="O98" i="13"/>
  <c r="Q98" i="13"/>
  <c r="V98" i="13"/>
  <c r="G103" i="13"/>
  <c r="I103" i="13"/>
  <c r="K103" i="13"/>
  <c r="M103" i="13"/>
  <c r="O103" i="13"/>
  <c r="Q103" i="13"/>
  <c r="V103" i="13"/>
  <c r="G109" i="13"/>
  <c r="K109" i="13"/>
  <c r="V109" i="13"/>
  <c r="G110" i="13"/>
  <c r="M110" i="13" s="1"/>
  <c r="M109" i="13" s="1"/>
  <c r="I110" i="13"/>
  <c r="I109" i="13" s="1"/>
  <c r="K110" i="13"/>
  <c r="O110" i="13"/>
  <c r="O109" i="13" s="1"/>
  <c r="Q110" i="13"/>
  <c r="Q109" i="13" s="1"/>
  <c r="V110" i="13"/>
  <c r="G115" i="13"/>
  <c r="I115" i="13"/>
  <c r="V115" i="13"/>
  <c r="G116" i="13"/>
  <c r="I116" i="13"/>
  <c r="K116" i="13"/>
  <c r="K115" i="13" s="1"/>
  <c r="M116" i="13"/>
  <c r="M115" i="13" s="1"/>
  <c r="O116" i="13"/>
  <c r="Q116" i="13"/>
  <c r="Q115" i="13" s="1"/>
  <c r="V116" i="13"/>
  <c r="G119" i="13"/>
  <c r="I119" i="13"/>
  <c r="K119" i="13"/>
  <c r="M119" i="13"/>
  <c r="O119" i="13"/>
  <c r="O115" i="13" s="1"/>
  <c r="Q119" i="13"/>
  <c r="V119" i="13"/>
  <c r="G122" i="13"/>
  <c r="M122" i="13" s="1"/>
  <c r="I122" i="13"/>
  <c r="K122" i="13"/>
  <c r="K121" i="13" s="1"/>
  <c r="O122" i="13"/>
  <c r="Q122" i="13"/>
  <c r="Q121" i="13" s="1"/>
  <c r="V122" i="13"/>
  <c r="V121" i="13" s="1"/>
  <c r="G124" i="13"/>
  <c r="M124" i="13" s="1"/>
  <c r="I124" i="13"/>
  <c r="I121" i="13" s="1"/>
  <c r="K124" i="13"/>
  <c r="O124" i="13"/>
  <c r="Q124" i="13"/>
  <c r="V124" i="13"/>
  <c r="G126" i="13"/>
  <c r="M126" i="13" s="1"/>
  <c r="I126" i="13"/>
  <c r="K126" i="13"/>
  <c r="O126" i="13"/>
  <c r="O121" i="13" s="1"/>
  <c r="Q126" i="13"/>
  <c r="V126" i="13"/>
  <c r="G128" i="13"/>
  <c r="I128" i="13"/>
  <c r="K128" i="13"/>
  <c r="M128" i="13"/>
  <c r="O128" i="13"/>
  <c r="Q128" i="13"/>
  <c r="V128" i="13"/>
  <c r="G130" i="13"/>
  <c r="I130" i="13"/>
  <c r="K130" i="13"/>
  <c r="M130" i="13"/>
  <c r="O130" i="13"/>
  <c r="Q130" i="13"/>
  <c r="V130" i="13"/>
  <c r="G133" i="13"/>
  <c r="M133" i="13" s="1"/>
  <c r="I133" i="13"/>
  <c r="K133" i="13"/>
  <c r="K132" i="13" s="1"/>
  <c r="O133" i="13"/>
  <c r="Q133" i="13"/>
  <c r="Q132" i="13" s="1"/>
  <c r="V133" i="13"/>
  <c r="V132" i="13" s="1"/>
  <c r="G135" i="13"/>
  <c r="M135" i="13" s="1"/>
  <c r="I135" i="13"/>
  <c r="I132" i="13" s="1"/>
  <c r="K135" i="13"/>
  <c r="O135" i="13"/>
  <c r="Q135" i="13"/>
  <c r="V135" i="13"/>
  <c r="G150" i="13"/>
  <c r="M150" i="13" s="1"/>
  <c r="I150" i="13"/>
  <c r="K150" i="13"/>
  <c r="O150" i="13"/>
  <c r="O132" i="13" s="1"/>
  <c r="Q150" i="13"/>
  <c r="V150" i="13"/>
  <c r="G151" i="13"/>
  <c r="I151" i="13"/>
  <c r="K151" i="13"/>
  <c r="M151" i="13"/>
  <c r="O151" i="13"/>
  <c r="Q151" i="13"/>
  <c r="V151" i="13"/>
  <c r="G152" i="13"/>
  <c r="I152" i="13"/>
  <c r="K152" i="13"/>
  <c r="M152" i="13"/>
  <c r="O152" i="13"/>
  <c r="Q152" i="13"/>
  <c r="V152" i="13"/>
  <c r="G155" i="13"/>
  <c r="I155" i="13"/>
  <c r="K155" i="13"/>
  <c r="M155" i="13"/>
  <c r="O155" i="13"/>
  <c r="Q155" i="13"/>
  <c r="V155" i="13"/>
  <c r="G156" i="13"/>
  <c r="G157" i="13"/>
  <c r="M157" i="13" s="1"/>
  <c r="I157" i="13"/>
  <c r="I156" i="13" s="1"/>
  <c r="K157" i="13"/>
  <c r="O157" i="13"/>
  <c r="O156" i="13" s="1"/>
  <c r="Q157" i="13"/>
  <c r="Q156" i="13" s="1"/>
  <c r="V157" i="13"/>
  <c r="G163" i="13"/>
  <c r="M163" i="13" s="1"/>
  <c r="I163" i="13"/>
  <c r="K163" i="13"/>
  <c r="O163" i="13"/>
  <c r="Q163" i="13"/>
  <c r="V163" i="13"/>
  <c r="V156" i="13" s="1"/>
  <c r="G166" i="13"/>
  <c r="I166" i="13"/>
  <c r="K166" i="13"/>
  <c r="M166" i="13"/>
  <c r="O166" i="13"/>
  <c r="Q166" i="13"/>
  <c r="V166" i="13"/>
  <c r="G170" i="13"/>
  <c r="I170" i="13"/>
  <c r="K170" i="13"/>
  <c r="M170" i="13"/>
  <c r="O170" i="13"/>
  <c r="Q170" i="13"/>
  <c r="V170" i="13"/>
  <c r="G172" i="13"/>
  <c r="I172" i="13"/>
  <c r="K172" i="13"/>
  <c r="M172" i="13"/>
  <c r="O172" i="13"/>
  <c r="Q172" i="13"/>
  <c r="V172" i="13"/>
  <c r="G173" i="13"/>
  <c r="M173" i="13" s="1"/>
  <c r="I173" i="13"/>
  <c r="K173" i="13"/>
  <c r="K156" i="13" s="1"/>
  <c r="O173" i="13"/>
  <c r="Q173" i="13"/>
  <c r="V173" i="13"/>
  <c r="G175" i="13"/>
  <c r="M175" i="13" s="1"/>
  <c r="I175" i="13"/>
  <c r="K175" i="13"/>
  <c r="O175" i="13"/>
  <c r="Q175" i="13"/>
  <c r="V175" i="13"/>
  <c r="G178" i="13"/>
  <c r="M178" i="13" s="1"/>
  <c r="I178" i="13"/>
  <c r="K178" i="13"/>
  <c r="O178" i="13"/>
  <c r="Q178" i="13"/>
  <c r="V178" i="13"/>
  <c r="Q179" i="13"/>
  <c r="G180" i="13"/>
  <c r="I180" i="13"/>
  <c r="I179" i="13" s="1"/>
  <c r="K180" i="13"/>
  <c r="K179" i="13" s="1"/>
  <c r="M180" i="13"/>
  <c r="O180" i="13"/>
  <c r="O179" i="13" s="1"/>
  <c r="Q180" i="13"/>
  <c r="V180" i="13"/>
  <c r="G191" i="13"/>
  <c r="I191" i="13"/>
  <c r="K191" i="13"/>
  <c r="M191" i="13"/>
  <c r="O191" i="13"/>
  <c r="Q191" i="13"/>
  <c r="V191" i="13"/>
  <c r="G193" i="13"/>
  <c r="G179" i="13" s="1"/>
  <c r="I193" i="13"/>
  <c r="K193" i="13"/>
  <c r="O193" i="13"/>
  <c r="Q193" i="13"/>
  <c r="V193" i="13"/>
  <c r="V179" i="13" s="1"/>
  <c r="I196" i="13"/>
  <c r="G197" i="13"/>
  <c r="M197" i="13" s="1"/>
  <c r="M196" i="13" s="1"/>
  <c r="I197" i="13"/>
  <c r="K197" i="13"/>
  <c r="O197" i="13"/>
  <c r="O196" i="13" s="1"/>
  <c r="Q197" i="13"/>
  <c r="V197" i="13"/>
  <c r="V196" i="13" s="1"/>
  <c r="G201" i="13"/>
  <c r="I201" i="13"/>
  <c r="K201" i="13"/>
  <c r="M201" i="13"/>
  <c r="O201" i="13"/>
  <c r="Q201" i="13"/>
  <c r="Q196" i="13" s="1"/>
  <c r="V201" i="13"/>
  <c r="G205" i="13"/>
  <c r="I205" i="13"/>
  <c r="K205" i="13"/>
  <c r="K196" i="13" s="1"/>
  <c r="M205" i="13"/>
  <c r="O205" i="13"/>
  <c r="Q205" i="13"/>
  <c r="V205" i="13"/>
  <c r="G210" i="13"/>
  <c r="I210" i="13"/>
  <c r="K210" i="13"/>
  <c r="M210" i="13"/>
  <c r="O210" i="13"/>
  <c r="Q210" i="13"/>
  <c r="V210" i="13"/>
  <c r="G214" i="13"/>
  <c r="M214" i="13" s="1"/>
  <c r="I214" i="13"/>
  <c r="K214" i="13"/>
  <c r="O214" i="13"/>
  <c r="Q214" i="13"/>
  <c r="V214" i="13"/>
  <c r="AE220" i="13"/>
  <c r="AF220" i="13"/>
  <c r="G19" i="12"/>
  <c r="BA17" i="12"/>
  <c r="BA12" i="12"/>
  <c r="G8" i="12"/>
  <c r="I8" i="12"/>
  <c r="G9" i="12"/>
  <c r="M9" i="12" s="1"/>
  <c r="I9" i="12"/>
  <c r="K9" i="12"/>
  <c r="K8" i="12" s="1"/>
  <c r="O9" i="12"/>
  <c r="O8" i="12" s="1"/>
  <c r="Q9" i="12"/>
  <c r="Q8" i="12" s="1"/>
  <c r="V9" i="12"/>
  <c r="V8" i="12" s="1"/>
  <c r="G11" i="12"/>
  <c r="M11" i="12" s="1"/>
  <c r="I11" i="12"/>
  <c r="K11" i="12"/>
  <c r="O11" i="12"/>
  <c r="Q11" i="12"/>
  <c r="V11" i="12"/>
  <c r="G13" i="12"/>
  <c r="I13" i="12"/>
  <c r="K13" i="12"/>
  <c r="M13" i="12"/>
  <c r="O13" i="12"/>
  <c r="Q13" i="12"/>
  <c r="V13" i="12"/>
  <c r="G15" i="12"/>
  <c r="M15" i="12"/>
  <c r="V15" i="12"/>
  <c r="G16" i="12"/>
  <c r="I16" i="12"/>
  <c r="I15" i="12" s="1"/>
  <c r="K16" i="12"/>
  <c r="K15" i="12" s="1"/>
  <c r="M16" i="12"/>
  <c r="O16" i="12"/>
  <c r="O15" i="12" s="1"/>
  <c r="Q16" i="12"/>
  <c r="Q15" i="12" s="1"/>
  <c r="V16" i="12"/>
  <c r="AE19" i="12"/>
  <c r="AF19" i="12"/>
  <c r="I20" i="1"/>
  <c r="I19" i="1"/>
  <c r="I18" i="1"/>
  <c r="AZ120" i="1"/>
  <c r="AZ119" i="1"/>
  <c r="AZ117" i="1"/>
  <c r="AZ116" i="1"/>
  <c r="AZ114" i="1"/>
  <c r="AZ113" i="1"/>
  <c r="AZ111" i="1"/>
  <c r="AZ109" i="1"/>
  <c r="AZ108" i="1"/>
  <c r="AZ107" i="1"/>
  <c r="AZ105" i="1"/>
  <c r="AZ102" i="1"/>
  <c r="AZ100" i="1"/>
  <c r="AZ96" i="1"/>
  <c r="AZ95" i="1"/>
  <c r="AZ93" i="1"/>
  <c r="AZ92" i="1"/>
  <c r="AZ90" i="1"/>
  <c r="AZ89" i="1"/>
  <c r="AZ88" i="1"/>
  <c r="AZ86" i="1"/>
  <c r="AZ85" i="1"/>
  <c r="AZ83" i="1"/>
  <c r="AZ81" i="1"/>
  <c r="AZ80" i="1"/>
  <c r="AZ78" i="1"/>
  <c r="AZ76" i="1"/>
  <c r="AZ75" i="1"/>
  <c r="AZ73" i="1"/>
  <c r="AZ72" i="1"/>
  <c r="AZ70" i="1"/>
  <c r="AZ69" i="1"/>
  <c r="AZ67" i="1"/>
  <c r="AZ65" i="1"/>
  <c r="AZ64" i="1"/>
  <c r="AZ63" i="1"/>
  <c r="AZ62" i="1"/>
  <c r="AZ61" i="1"/>
  <c r="AZ60" i="1"/>
  <c r="AZ57" i="1"/>
  <c r="AZ55" i="1"/>
  <c r="AZ54" i="1"/>
  <c r="AZ52" i="1"/>
  <c r="AZ50" i="1"/>
  <c r="F47" i="1"/>
  <c r="H43" i="1"/>
  <c r="I43" i="1" s="1"/>
  <c r="H42" i="1"/>
  <c r="I17" i="1" l="1"/>
  <c r="I16" i="1"/>
  <c r="I149" i="1"/>
  <c r="H44" i="1"/>
  <c r="I44" i="1" s="1"/>
  <c r="G26" i="1"/>
  <c r="A26" i="1"/>
  <c r="G28" i="1"/>
  <c r="H39" i="1"/>
  <c r="I39" i="1" s="1"/>
  <c r="I47" i="1" s="1"/>
  <c r="J45" i="1" s="1"/>
  <c r="G23" i="1"/>
  <c r="M132" i="13"/>
  <c r="M156" i="13"/>
  <c r="M121" i="13"/>
  <c r="M77" i="13"/>
  <c r="M17" i="13"/>
  <c r="G196" i="13"/>
  <c r="G13" i="13"/>
  <c r="G132" i="13"/>
  <c r="G121" i="13"/>
  <c r="G8" i="13"/>
  <c r="M193" i="13"/>
  <c r="M179" i="13" s="1"/>
  <c r="M88" i="13"/>
  <c r="M82" i="13" s="1"/>
  <c r="M8" i="12"/>
  <c r="J28" i="1"/>
  <c r="J26" i="1"/>
  <c r="G38" i="1"/>
  <c r="F38" i="1"/>
  <c r="J23" i="1"/>
  <c r="J24" i="1"/>
  <c r="J25" i="1"/>
  <c r="J27" i="1"/>
  <c r="E24" i="1"/>
  <c r="E26" i="1"/>
  <c r="I21" i="1" l="1"/>
  <c r="J146" i="1"/>
  <c r="J143" i="1"/>
  <c r="J140" i="1"/>
  <c r="J137" i="1"/>
  <c r="J134" i="1"/>
  <c r="J142" i="1"/>
  <c r="J136" i="1"/>
  <c r="J133" i="1"/>
  <c r="J147" i="1"/>
  <c r="J144" i="1"/>
  <c r="J141" i="1"/>
  <c r="J138" i="1"/>
  <c r="J135" i="1"/>
  <c r="J132" i="1"/>
  <c r="J148" i="1"/>
  <c r="J145" i="1"/>
  <c r="J139" i="1"/>
  <c r="J39" i="1"/>
  <c r="J47" i="1" s="1"/>
  <c r="J41" i="1"/>
  <c r="J44" i="1"/>
  <c r="J40" i="1"/>
  <c r="J46" i="1"/>
  <c r="J43" i="1"/>
  <c r="H47" i="1"/>
  <c r="A23" i="1"/>
  <c r="J149" i="1" l="1"/>
  <c r="A24" i="1"/>
  <c r="G24" i="1"/>
  <c r="A2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C39D332C-AAB3-409C-9A78-DFA5E74C6A0E}">
      <text>
        <r>
          <rPr>
            <sz val="9"/>
            <color indexed="81"/>
            <rFont val="Tahoma"/>
            <family val="2"/>
            <charset val="238"/>
          </rPr>
          <t>Jedná se o informaci, zda se jedná o položku, která je do rozpočtu zadána z cenové soustavy RTS, nebo vlastní.</t>
        </r>
      </text>
    </comment>
    <comment ref="T6" authorId="0" shapeId="0" xr:uid="{7B08072B-0411-42C6-96B1-A6366D2D0FBA}">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CA63168A-5EF6-47C2-860E-B6F858467A17}">
      <text>
        <r>
          <rPr>
            <sz val="9"/>
            <color indexed="81"/>
            <rFont val="Tahoma"/>
            <family val="2"/>
            <charset val="238"/>
          </rPr>
          <t>Jedná se o informaci, zda se jedná o položku, která je do rozpočtu zadána z cenové soustavy RTS, nebo vlastní.</t>
        </r>
      </text>
    </comment>
    <comment ref="T6" authorId="0" shapeId="0" xr:uid="{8F69247D-0096-4BE0-8BE5-DDDA588C4E34}">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FC9EE30D-8586-4F3D-BEB8-17125E807AF1}">
      <text>
        <r>
          <rPr>
            <sz val="9"/>
            <color indexed="81"/>
            <rFont val="Tahoma"/>
            <family val="2"/>
            <charset val="238"/>
          </rPr>
          <t>Jedná se o informaci, zda se jedná o položku, která je do rozpočtu zadána z cenové soustavy RTS, nebo vlastní.</t>
        </r>
      </text>
    </comment>
    <comment ref="T6" authorId="0" shapeId="0" xr:uid="{8B45D6F2-88E3-4063-97C7-0A4B1DB2B858}">
      <text>
        <r>
          <rPr>
            <sz val="9"/>
            <color indexed="81"/>
            <rFont val="Tahoma"/>
            <family val="2"/>
            <charset val="238"/>
          </rPr>
          <t>Jedná se o název CÚ, která je zadána u položky rozpočtu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1E299994-3A48-4DA3-890D-0AA1008EEA48}">
      <text>
        <r>
          <rPr>
            <sz val="9"/>
            <color indexed="81"/>
            <rFont val="Tahoma"/>
            <family val="2"/>
            <charset val="238"/>
          </rPr>
          <t>Jedná se o informaci, zda se jedná o položku, která je do rozpočtu zadána z cenové soustavy RTS, nebo vlastní.</t>
        </r>
      </text>
    </comment>
    <comment ref="T6" authorId="0" shapeId="0" xr:uid="{8352DACC-F7CD-42C0-B789-E4A1B591264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<sst xmlns="http://schemas.openxmlformats.org/spreadsheetml/2006/main" count="1278" uniqueCount="465">
  <si>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</si>
  <si>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</si>
  <si>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</si>
  <si>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</si>
  <si>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</si>
  <si>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</si>
  <si>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</si>
  <si>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</si>
  <si>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</si>
  <si>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</si>
  <si>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</si>
  <si>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</si>
  <si>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</si>
  <si>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</si>
  <si>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</si>
  <si>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</si>
  <si>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</si>
  <si>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</si>
  <si>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</si>
  <si>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</si>
  <si>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</si>
  <si>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</si>
  <si>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</si>
  <si>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</si>
  <si>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</si>
  <si>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</si>
  <si>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</si>
  <si>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</si>
  <si>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</si>
  <si>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</si>
  <si>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</si>
  <si>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</si>
  <si>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</si>
  <si>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</si>
  <si>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</si>
  <si>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</si>
  <si>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</si>
  <si>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</si>
  <si>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</si>
  <si>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</si>
  <si>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</si>
  <si>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</si>
  <si>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</si>
  <si>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662401</t>
  </si>
  <si>
    <t>Modernizace školní kuchyně ZŠ Hrabina, Český Těšín, ul. Zelená 1686/3</t>
  </si>
  <si>
    <t>Město Český Těšín</t>
  </si>
  <si>
    <t>náměstí ČSA 1/1</t>
  </si>
  <si>
    <t>Český Těšín</t>
  </si>
  <si>
    <t>73701</t>
  </si>
  <si>
    <t>00297437</t>
  </si>
  <si>
    <t>CZ00297437</t>
  </si>
  <si>
    <t>Ing. Štěpán Šňupárek</t>
  </si>
  <si>
    <t>30. dubna 2034/14</t>
  </si>
  <si>
    <t>Ostrava-Moravská Ostrava</t>
  </si>
  <si>
    <t>70200</t>
  </si>
  <si>
    <t>72978325</t>
  </si>
  <si>
    <t>CZ7506045580</t>
  </si>
  <si>
    <t>Stavba</t>
  </si>
  <si>
    <t>Ostatní a vedlejší náklady</t>
  </si>
  <si>
    <t>66240100</t>
  </si>
  <si>
    <t>Vedlejší a ostatní náklady</t>
  </si>
  <si>
    <t>Stavební objekt</t>
  </si>
  <si>
    <t>01</t>
  </si>
  <si>
    <t xml:space="preserve">Modernizace školní kuchyně </t>
  </si>
  <si>
    <t>66240101A</t>
  </si>
  <si>
    <t>Stavební část</t>
  </si>
  <si>
    <t>66240101B</t>
  </si>
  <si>
    <t>ZTI</t>
  </si>
  <si>
    <t>66240101C</t>
  </si>
  <si>
    <t>Elektroinstalace</t>
  </si>
  <si>
    <t>Celkem za stavbu</t>
  </si>
  <si>
    <t>CZK</t>
  </si>
  <si>
    <t>#POPS</t>
  </si>
  <si>
    <t>Popis stavby: 662401 - Modernizace školní kuchyně ZŠ Hrabina, Český Těšín, ul. Zelená 1686/3</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</si>
  <si>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</si>
  <si>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</si>
  <si>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</si>
  <si>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</si>
  <si>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</si>
  <si>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</si>
  <si>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</si>
  <si>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</si>
  <si>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</si>
  <si>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</si>
  <si>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</si>
  <si>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</si>
  <si>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</si>
  <si>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</si>
  <si>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</si>
  <si>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</si>
  <si>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</si>
  <si>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</si>
  <si>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</si>
  <si>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</si>
  <si>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</si>
  <si>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</si>
  <si>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</si>
  <si>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</si>
  <si>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</si>
  <si>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</si>
  <si>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</si>
  <si>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</si>
  <si>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</si>
  <si>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</si>
  <si>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</si>
  <si>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</si>
  <si>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</si>
  <si>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</si>
  <si>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</si>
  <si>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</si>
  <si>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</si>
  <si>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</si>
  <si>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</si>
  <si>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</si>
  <si>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</si>
  <si>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</si>
  <si>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</si>
  <si>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</si>
  <si>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</si>
  <si>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00 - Vedlejší a ostatní náklady</t>
  </si>
  <si>
    <t>#POPR</t>
  </si>
  <si>
    <t>Popis rozpočtu: 66240100 - Vedlejší a ostatní náklady</t>
  </si>
  <si>
    <t xml:space="preserve">Popis objektu: 01 - Modernizace školní kuchyně </t>
  </si>
  <si>
    <t>Popis rozpočtu: 66240101A - Stavební část</t>
  </si>
  <si>
    <t>Popis rozpočtu: 66240101B - ZTI</t>
  </si>
  <si>
    <t>Popis rozpočtu: 66240101C - Elektroinstalace</t>
  </si>
  <si>
    <t>Rekapitulace dílů</t>
  </si>
  <si>
    <t>Typ dílu</t>
  </si>
  <si>
    <t>3</t>
  </si>
  <si>
    <t>Svislé a kompletní konstrukce</t>
  </si>
  <si>
    <t>4</t>
  </si>
  <si>
    <t>Vodorovné konstrukce</t>
  </si>
  <si>
    <t>61</t>
  </si>
  <si>
    <t>Úpravy povrchů vnitřní</t>
  </si>
  <si>
    <t>63</t>
  </si>
  <si>
    <t>Podlahy a podlahové konstrukce</t>
  </si>
  <si>
    <t>95</t>
  </si>
  <si>
    <t>Dokončovací konstrukce na pozemních stavbách</t>
  </si>
  <si>
    <t>96</t>
  </si>
  <si>
    <t>Bourání konstrukcí</t>
  </si>
  <si>
    <t>99</t>
  </si>
  <si>
    <t>Staveništní přesun hmot</t>
  </si>
  <si>
    <t>711</t>
  </si>
  <si>
    <t>Izolace proti vodě</t>
  </si>
  <si>
    <t>720</t>
  </si>
  <si>
    <t>Zdravotechnická instalace</t>
  </si>
  <si>
    <t>771</t>
  </si>
  <si>
    <t>Podlahy z dlaždic a obklady</t>
  </si>
  <si>
    <t>781</t>
  </si>
  <si>
    <t>Obklady keramické</t>
  </si>
  <si>
    <t>783</t>
  </si>
  <si>
    <t>Nátěry</t>
  </si>
  <si>
    <t>784</t>
  </si>
  <si>
    <t>Malby</t>
  </si>
  <si>
    <t>M21</t>
  </si>
  <si>
    <t>Elektromontáže</t>
  </si>
  <si>
    <t>D96</t>
  </si>
  <si>
    <t>Přesuny suti a vybouraných hmot</t>
  </si>
  <si>
    <t>PSU</t>
  </si>
  <si>
    <t>VN</t>
  </si>
  <si>
    <t>ON</t>
  </si>
  <si>
    <t>Soupis vedlejších a ostatních nákladů</t>
  </si>
  <si>
    <t>#TypZaznamu#</t>
  </si>
  <si>
    <t>STA</t>
  </si>
  <si>
    <t>00</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</si>
  <si>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</si>
  <si>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</si>
  <si>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</si>
  <si>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</si>
  <si>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</si>
  <si>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</si>
  <si>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</si>
  <si>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</si>
  <si>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</si>
  <si>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</si>
  <si>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</si>
  <si>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</si>
  <si>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</si>
  <si>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</si>
  <si>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</si>
  <si>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</si>
  <si>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</si>
  <si>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</si>
  <si>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</si>
  <si>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</si>
  <si>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</si>
  <si>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</si>
  <si>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</si>
  <si>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</si>
  <si>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</si>
  <si>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</si>
  <si>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</si>
  <si>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005121010T</t>
  </si>
  <si>
    <t>Zařízení staveniště</t>
  </si>
  <si>
    <t>Soubor</t>
  </si>
  <si>
    <t>Vlastní</t>
  </si>
  <si>
    <t>Indiv</t>
  </si>
  <si>
    <t>VRN</t>
  </si>
  <si>
    <t>Běžná</t>
  </si>
  <si>
    <t>POL99_8</t>
  </si>
  <si>
    <t>Veškeré náklady spojené s vybudováním, provozem a odstraněním zařízení staveniště.</t>
  </si>
  <si>
    <t>POP</t>
  </si>
  <si>
    <t>005122010R</t>
  </si>
  <si>
    <t xml:space="preserve">Provoz objednatele </t>
  </si>
  <si>
    <t>RTS 24/ I</t>
  </si>
  <si>
    <t>Náklady na ztížené provádění stavebních prací v důsledku nepřerušeného provozu na staveništi. Náklady na ochranu zabudovaných konstrukcí proti poškození a znečištění. Průběžný úklid přilehlých ploch staveniště.</t>
  </si>
  <si>
    <t>005124010R</t>
  </si>
  <si>
    <t>Koordinační činnost</t>
  </si>
  <si>
    <t>Koordinace stavebních prací. Vzorkování materiálů.</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</si>
  <si>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</si>
  <si>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</si>
  <si>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</si>
  <si>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SUM</t>
  </si>
  <si>
    <t>END</t>
  </si>
  <si>
    <t>Položkový soupis prací a dodávek</t>
  </si>
  <si>
    <t>319201317R00</t>
  </si>
  <si>
    <t>Vyrovnání povrchu zdiva pod omítku maltou ze SMS tloušťka 30 mm</t>
  </si>
  <si>
    <t>m2</t>
  </si>
  <si>
    <t>801-1</t>
  </si>
  <si>
    <t>Práce</t>
  </si>
  <si>
    <t>POL1_</t>
  </si>
  <si>
    <t>maltou ze suché směsi, bez pomocného lešení,</t>
  </si>
  <si>
    <t>SPI</t>
  </si>
  <si>
    <t xml:space="preserve">stávající obklady odhad 50% : </t>
  </si>
  <si>
    <t>VV</t>
  </si>
  <si>
    <t>Odkaz na mn. položky pořadí 25 : 91,52200*0,5</t>
  </si>
  <si>
    <t>411387531R00</t>
  </si>
  <si>
    <t xml:space="preserve">Zabetonování otvorů do 0,25 m2 ve stropech železobetonových a tvárnicových a v klenbách cihelných nebo betonových </t>
  </si>
  <si>
    <t>kus</t>
  </si>
  <si>
    <t>801-4</t>
  </si>
  <si>
    <t>včetně bednění, odbednění a výztuže (s dodáním hmot),</t>
  </si>
  <si>
    <t>úprava podlah - prostupy : 14</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</si>
  <si>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</si>
  <si>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</si>
  <si>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</si>
  <si>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podlahy : 133,95+7,34+9,52+24,36</t>
  </si>
  <si>
    <t>okna, rolety : 4,8*2,4+0,88*1,1+3,51*1,1+3,6*2,4+4,8*2,4+3,6*2,4</t>
  </si>
  <si>
    <t>dveře : 0,9*2,1*2+1,35*2,1</t>
  </si>
  <si>
    <t>ocelová prosklená stěna : 4,9*3,23*2</t>
  </si>
  <si>
    <t>otopná tělesa : 2,0*5</t>
  </si>
  <si>
    <t>VZT : 100,0</t>
  </si>
  <si>
    <t>ZTI : 10,0</t>
  </si>
  <si>
    <t>ostatní : 10,0</t>
  </si>
  <si>
    <t>611401211RT2</t>
  </si>
  <si>
    <t>Omítka malých ploch na stropech přes 0,09 do 0,25 m2, vápennou štukovou omítkou</t>
  </si>
  <si>
    <t>jakoukoliv maltou, z pomocného pracovního lešení o výšce podlahy do 1900 mm a pro zatížení do 1,5 kPa,</t>
  </si>
  <si>
    <t>1PP prostupy : 14</t>
  </si>
  <si>
    <t>611421321R00</t>
  </si>
  <si>
    <t>Oprava vnitřních vápenných omítek stropů železobetonových rovných tvárnicových a kleneb v množství opravované plochy  v množství opravované plochy přes 10 do 30 %, hladkých</t>
  </si>
  <si>
    <t>Červená</t>
  </si>
  <si>
    <t>Včetně pomocného pracovního lešení o výšce podlahy do 1900 mm a pro zatížení do 1,5 kPa.</t>
  </si>
  <si>
    <t>133,95+7,34+9,52+24,36</t>
  </si>
  <si>
    <t>601015191R00</t>
  </si>
  <si>
    <t>Omítka stropů a podhledů z hotových směsí doplňkové práce podkladní nátěr stropů pod tenkovrstvé omítky</t>
  </si>
  <si>
    <t>po jednotlivých vrstvách</t>
  </si>
  <si>
    <t>Odkaz na mn. položky pořadí 5 : 175,17000</t>
  </si>
  <si>
    <t>601011172R01</t>
  </si>
  <si>
    <t>Omítka stropů a podhledů z hotových směsí vrstva štuková, polymerem modifikovaná vápenocementová s výztužnými vlákny, vnější i vnitřní, tloušťka vrstvy 3 mm, přírodně bílá</t>
  </si>
  <si>
    <t>Včetně pomocného lešení.</t>
  </si>
  <si>
    <t>611401964R00</t>
  </si>
  <si>
    <t>Příplatky k vnitřním omítkám stropů za práci ve stísněném prostoru (šířky do 0,6 m), nebo vsedě, nebo v pokleku (výšky do 1,3 m) štukové plstí hlazené</t>
  </si>
  <si>
    <t>Odkaz na mn. položky pořadí 5 : 175,17000*0,15</t>
  </si>
  <si>
    <t xml:space="preserve">VZT : </t>
  </si>
  <si>
    <t>612421321R00</t>
  </si>
  <si>
    <t>Oprava vnitřních vápenných omítek stěn v množství opravované plochy přes 10 do 30 %, hladkých</t>
  </si>
  <si>
    <t>Modrá</t>
  </si>
  <si>
    <t xml:space="preserve">kuchyně a přípravna : </t>
  </si>
  <si>
    <t>(22,635+7,775+0,725*2+0,85+0,3*3)*2*(3,23-2,0)</t>
  </si>
  <si>
    <t>(0,55+1,191)*2*3,23</t>
  </si>
  <si>
    <t>4,5*2,0-0,8*1,97</t>
  </si>
  <si>
    <t>-3,6*1,23*2-4,8*1,23*2-4,9*3,23</t>
  </si>
  <si>
    <t>(3,6+1,23*2)*0,15*2</t>
  </si>
  <si>
    <t>(4,8+1,23*2)*0,15*2</t>
  </si>
  <si>
    <t>1,0*0,65*5</t>
  </si>
  <si>
    <t xml:space="preserve">sklad : </t>
  </si>
  <si>
    <t>(5,57+1,71)*2*3,23-0,8*1,97</t>
  </si>
  <si>
    <t xml:space="preserve">kancelář : </t>
  </si>
  <si>
    <t>(3,58+2,1)*2*3,23-4,9*3,23</t>
  </si>
  <si>
    <t>602015191R00</t>
  </si>
  <si>
    <t>Omítka stěn z hotových směsí Doplňkové práce pro omítky stěn z hotových směsí  podkladní nátěr pod tenkovrstvé omítky</t>
  </si>
  <si>
    <t>Odkaz na mn. položky pořadí 9 : 138,42506</t>
  </si>
  <si>
    <t>602011174RT2</t>
  </si>
  <si>
    <t>Omítka stěn z hotových směsí vrstva štuková, polymerem modifikovaná vápenocementová s výztužnými vlákny, vnější i vnitřní, tloušťka vrstvy 3 mm, přírodně bílá</t>
  </si>
  <si>
    <t>612401964R00</t>
  </si>
  <si>
    <t>Příplatky k vnitřní omítce stěn a pilířů za práci ve stísněném (úzkém) prostoru (šířka do 0,6 m) nebo v sedě, v pokleku (výšky do 1,3 m) štukové plstí hlazené</t>
  </si>
  <si>
    <t>Odkaz na mn. položky pořadí 9 : 138,42510*0,1</t>
  </si>
  <si>
    <t>612451121R00</t>
  </si>
  <si>
    <t>Omítky vnitřního zdiva cementové hladké</t>
  </si>
  <si>
    <t>Zelená</t>
  </si>
  <si>
    <t>v podlaží i ve schodišti, zdiva cihelného, kamenného, smíšeného nebo betonového</t>
  </si>
  <si>
    <t xml:space="preserve">pod obklady do tmele : </t>
  </si>
  <si>
    <t>Odkaz na mn. položky pořadí 35 : 137,57775</t>
  </si>
  <si>
    <t>631311121R00</t>
  </si>
  <si>
    <t>Doplnění mazanin betonem prostým o ploše jednotlivě do 1 m2 tloušťky do 80 mm</t>
  </si>
  <si>
    <t>m3</t>
  </si>
  <si>
    <t>prostým betonem (s dodáním hmot) bez potěru,</t>
  </si>
  <si>
    <t>úprava podlah : 14*0,25*0,06</t>
  </si>
  <si>
    <t>632421112RT1</t>
  </si>
  <si>
    <t>Potěr ze suchých směsí samonivelační podlahová hmota na bázi cementu, tloušťky 2 mm, včetně penetrace</t>
  </si>
  <si>
    <t>s rozprostřením a uhlazením</t>
  </si>
  <si>
    <t>úprava podlah : 14*0,25</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</si>
  <si>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</si>
  <si>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</si>
  <si>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133,95+24,36+7,34+9,52</t>
  </si>
  <si>
    <t>909      R00</t>
  </si>
  <si>
    <t>Hzs-nezmeritelne stavebni prace</t>
  </si>
  <si>
    <t>h</t>
  </si>
  <si>
    <t>Prav.M</t>
  </si>
  <si>
    <t>HZS</t>
  </si>
  <si>
    <t>POL10_</t>
  </si>
  <si>
    <t>ostatní práce - odhad : 30,0</t>
  </si>
  <si>
    <t>965043321R00</t>
  </si>
  <si>
    <t>Bourání podkladů pod dlažby nebo litých celistvých dlažeb a mazanin  betonových s potěrem nebo teracem, tloušťky do 100 mm, plochy do 1 m2</t>
  </si>
  <si>
    <t>801-3</t>
  </si>
  <si>
    <t>965081712RT1</t>
  </si>
  <si>
    <t>Bourání podlah z keramických dlaždic, tloušťky do 10 mm, plochy do 1 m2</t>
  </si>
  <si>
    <t>bez podkladního lože, s jakoukoliv výplní spár</t>
  </si>
  <si>
    <t>968061125R00</t>
  </si>
  <si>
    <t>Vyvěšení nebo zavěšení dřevěných křídel dveří, plochy do 2 m2</t>
  </si>
  <si>
    <t>oken, dveří a vrat, s uložením a opětovným zavěšením po provedení stavebních změn,</t>
  </si>
  <si>
    <t>5*2</t>
  </si>
  <si>
    <t>972054161R00</t>
  </si>
  <si>
    <t>Vybourání otvorů ve stropech nebo klenbách železobetonových plochy do 0,0225 m2, tloušťky do 250 mm</t>
  </si>
  <si>
    <t>bez odstranění podlahy a násypu,</t>
  </si>
  <si>
    <t>978011141R00</t>
  </si>
  <si>
    <t>Otlučení omítek vápenných nebo vápenocementových vnitřních s vyškrabáním spár, s očištěním zdiva stropů, v rozsahu do 30 %</t>
  </si>
  <si>
    <t>978013141R00</t>
  </si>
  <si>
    <t>Otlučení omítek vápenných nebo vápenocementových vnitřních s vyškrabáním spár, s očištěním zdiva stěn, v rozsahu do 30 %</t>
  </si>
  <si>
    <t>978013191R00</t>
  </si>
  <si>
    <t>Otlučení omítek vápenných nebo vápenocementových vnitřních s vyškrabáním spár, s očištěním zdiva stěn, v rozsahu do 100 %</t>
  </si>
  <si>
    <t xml:space="preserve">pod nové obklady : </t>
  </si>
  <si>
    <t xml:space="preserve">odpočet stávajících obkladů : </t>
  </si>
  <si>
    <t>Odkaz na mn. položky pořadí 25 : 91,52200*-1</t>
  </si>
  <si>
    <t>978059531R00</t>
  </si>
  <si>
    <t>Odsekání a odebrání obkladů stěn z obkládaček vnitřních z jakýchkoliv materiálů, plochy přes 2 m2</t>
  </si>
  <si>
    <t>včetně otlučení podkladní omítky až na zdivo,</t>
  </si>
  <si>
    <t>(5,655+22,635+4,125*2+0,85*2+0,725*2+1,1*2+7,775+8,375+0,3*3)*1,5</t>
  </si>
  <si>
    <t>(6,12+1,205)*2*1,5</t>
  </si>
  <si>
    <t>-1,25*1,5-3,6*0,7*2-4,8*0,7*2-0,88*0,6-0,8*1,5</t>
  </si>
  <si>
    <t>-1,0*0,7*5</t>
  </si>
  <si>
    <t>999281105R00</t>
  </si>
  <si>
    <t xml:space="preserve">Přesun hmot pro opravy a údržbu objektů pro opravy a údržbu dosavadních objektů včetně vnějších plášťů  výšky do 6 m,  </t>
  </si>
  <si>
    <t>t</t>
  </si>
  <si>
    <t>Přesun hmot</t>
  </si>
  <si>
    <t>POL7_</t>
  </si>
  <si>
    <t>oborů 801, 803, 811 a 812</t>
  </si>
  <si>
    <t xml:space="preserve">Hmotnosti z položek s pořadovými čísly: : </t>
  </si>
  <si>
    <t xml:space="preserve">1,2,3,4,5,6,7,9,10,11,13,14,15,16, : </t>
  </si>
  <si>
    <t>Součet: : 16,08332</t>
  </si>
  <si>
    <t>711212005R00</t>
  </si>
  <si>
    <t>Izolace proti vodě stěrka hydroizolační  bitumenová, proti zemní vlhkosti, včetně penetrace</t>
  </si>
  <si>
    <t>800-711</t>
  </si>
  <si>
    <t>dvouvrstvá</t>
  </si>
  <si>
    <t>998711201R00</t>
  </si>
  <si>
    <t>Přesun hmot pro izolace proti vodě svisle do 6 m</t>
  </si>
  <si>
    <t>50 m vodorovně měřeno od těžiště půdorysné plochy skládky do těžiště půdorysné plochy objektu</t>
  </si>
  <si>
    <t>771101210R00</t>
  </si>
  <si>
    <t>Příprava podkladu pod dlažby penetrace podkladu pod dlažby</t>
  </si>
  <si>
    <t>800-771</t>
  </si>
  <si>
    <t>771575107R00</t>
  </si>
  <si>
    <t>Montáž podlah z dlaždic keramických 200 x 200 mm, režných nebo glazovaných, hladkých, kladených do flexibilního tmele</t>
  </si>
  <si>
    <t>771579791R00</t>
  </si>
  <si>
    <t>Příplatky k položkám montáže podlah keramických příplatek za plochu podlah keramických do 5 m2 jednotlivě</t>
  </si>
  <si>
    <t>Odkaz na mn. položky pořadí 30 : 3,50000</t>
  </si>
  <si>
    <t>59701</t>
  </si>
  <si>
    <t>Dlažba (dle stávající dlažby)</t>
  </si>
  <si>
    <t>Specifikace</t>
  </si>
  <si>
    <t>POL3_</t>
  </si>
  <si>
    <t>Odkaz na mn. položky pořadí 30 : 3,50000*1,1</t>
  </si>
  <si>
    <t>998771201R00</t>
  </si>
  <si>
    <t>Přesun hmot pro podlahy z dlaždic v objektech výšky do 6 m</t>
  </si>
  <si>
    <t>50 m vodorovně</t>
  </si>
  <si>
    <t>781101210R00</t>
  </si>
  <si>
    <t>Příprava podkladu pod obklady penetrace podkladu pod obklady</t>
  </si>
  <si>
    <t>781475112R00</t>
  </si>
  <si>
    <t>Montáž obkladů vnitřních z dlaždic keramických kladených do tmele 150 x 150 mm,  , kladených do flexibilního tmele</t>
  </si>
  <si>
    <t>upřesnit dle požadavků investora</t>
  </si>
  <si>
    <t xml:space="preserve">obklady : </t>
  </si>
  <si>
    <t>(5,655+22,635+4,125*2+0,85*2+0,725*2+1,1*2+7,775+14,545+0,3*6+1,0)*2,0</t>
  </si>
  <si>
    <t>(6,12+1,205)*2*2,0</t>
  </si>
  <si>
    <t xml:space="preserve">horni plocha zídky v 2000mm : </t>
  </si>
  <si>
    <t>(6,12+1,205+3,4)*0,15+1,1*0,1</t>
  </si>
  <si>
    <t xml:space="preserve">odpočet otvorů : </t>
  </si>
  <si>
    <t>-1,25*1,97-3,6*1,2*2-4,8*1,2*2-0,88*1,1-0,8*1,97-3,51*1,1</t>
  </si>
  <si>
    <t xml:space="preserve">přípočet ostění : </t>
  </si>
  <si>
    <t>(3,6+1,2*2)*0,15*2</t>
  </si>
  <si>
    <t>(4,8+1,2*2)*0,15*2</t>
  </si>
  <si>
    <t>(3,51+1,1*2)*0,15</t>
  </si>
  <si>
    <t xml:space="preserve">odpočet u otopných těles (sokl) : </t>
  </si>
  <si>
    <t>-1,0*0,65*5</t>
  </si>
  <si>
    <t>781497111RS2</t>
  </si>
  <si>
    <t xml:space="preserve">Lišty k obkladům profil ukončovací leštěný hliník, uložení do tmele, výška profilu 8 mm,  </t>
  </si>
  <si>
    <t>m</t>
  </si>
  <si>
    <t>781497121RS2</t>
  </si>
  <si>
    <t xml:space="preserve">Lišty k obkladům profil rohový eloxovaný hliník, uložení do tmele,  , výška profilu 8 mm,  </t>
  </si>
  <si>
    <t>59702</t>
  </si>
  <si>
    <t>Obklad - vyššího kvalitativního standardu-kombinace 2 odstínů</t>
  </si>
  <si>
    <t>Odkaz na mn. položky pořadí 35 : 137,57775*1,05</t>
  </si>
  <si>
    <t>998781201R00</t>
  </si>
  <si>
    <t>Přesun hmot pro obklady keramické v objektech výšky do 6 m</t>
  </si>
  <si>
    <t>783903812R01</t>
  </si>
  <si>
    <t>Očištění konstrukcí před nátěrem</t>
  </si>
  <si>
    <t>zárubně : 1,23*2+1,35</t>
  </si>
  <si>
    <t>VZT : 93,0</t>
  </si>
  <si>
    <t>otopná tělesa : 25,6</t>
  </si>
  <si>
    <t>dveře : (1,25*1,97+0,8*1,97*2)*2</t>
  </si>
  <si>
    <t>783225600R00</t>
  </si>
  <si>
    <t xml:space="preserve">Nátěry kov.stavebních doplňk.konstrukcí syntetické 2x email,  </t>
  </si>
  <si>
    <t>800-783</t>
  </si>
  <si>
    <t>včetně pomocného lešení.</t>
  </si>
  <si>
    <t>Odkaz na mn. položky pořadí 42 : 128,46400</t>
  </si>
  <si>
    <t>783226100R00</t>
  </si>
  <si>
    <t xml:space="preserve">Nátěry kov.stavebních doplňk.konstrukcí syntetické základní,  </t>
  </si>
  <si>
    <t>783324140R00</t>
  </si>
  <si>
    <t>Nátěry otopných těles syntetické litinových radiátorů, základní + jednonásobné s 1x emailováním</t>
  </si>
  <si>
    <t>783401811R00</t>
  </si>
  <si>
    <t>Odstranění starých nátěrů z potrubí a armatur potrubí, do DN 50 mm</t>
  </si>
  <si>
    <t>Nachový</t>
  </si>
  <si>
    <t>783424140R00</t>
  </si>
  <si>
    <t>Nátěry potrubí a armatur syntetické potrubí, do DN 50 mm, dvojnásobné se základním nátěrem</t>
  </si>
  <si>
    <t>na vzduchu schnoucí</t>
  </si>
  <si>
    <t>783623920R00</t>
  </si>
  <si>
    <t>Údržba nátěrů truhlářských výrobků, syntetické jednonásobné s 1x emailováním a 1x tmelením</t>
  </si>
  <si>
    <t>Žlutá</t>
  </si>
  <si>
    <t>na vzduchu schnoucí dveří vícevýplňových (profilovaných) a žaluziových nebo oken dvoudílných tříkřídlových a vícekřídlových a oken třídílných a vícedílných nebo vestavěného nábytku.</t>
  </si>
  <si>
    <t>783991910R00</t>
  </si>
  <si>
    <t>Ostatní práce přemístění okenních nebo dveřních křídel pro jejich nátěry  vodorovné, do 50 m</t>
  </si>
  <si>
    <t>784402801R00</t>
  </si>
  <si>
    <t>Odstranění maleb oškrabáním, v místnostech do 3,8 m</t>
  </si>
  <si>
    <t>800-784</t>
  </si>
  <si>
    <t>(22,635+7,775+0,725*2+0,85+0,3*3)*2*(3,23-2,0)+133,95+24,36</t>
  </si>
  <si>
    <t>(0,55+1,191)*2*3,23+4,5*2,0</t>
  </si>
  <si>
    <t>-3,6*1,23*2-4,8*1,23*2-4,9*3,23+4,0*5</t>
  </si>
  <si>
    <t>(5,57+1,71)*2*3,23+9,52</t>
  </si>
  <si>
    <t>(3,58+2,1)*2*3,23+7,34</t>
  </si>
  <si>
    <t>-4,9*3,23+4,0</t>
  </si>
  <si>
    <t>784231101R00</t>
  </si>
  <si>
    <t>Příprava povrchu Penetrace (napouštění) podkladu akrylátová disperze, jednonásobná</t>
  </si>
  <si>
    <t>Odkaz na mn. položky pořadí 48 : 336,75106</t>
  </si>
  <si>
    <t>784236212R00</t>
  </si>
  <si>
    <t>Malby z malířských směsí akrylátová disperze,  , bělost 96 %, dvojnásobné</t>
  </si>
  <si>
    <t>specifikace viz TZ</t>
  </si>
  <si>
    <t>979082111R00</t>
  </si>
  <si>
    <t>Vnitrostaveništní doprava suti a vybouraných hmot do 10 m</t>
  </si>
  <si>
    <t>Přesun suti</t>
  </si>
  <si>
    <t>POL8_</t>
  </si>
  <si>
    <t xml:space="preserve">Demontážní hmotnosti z položek s pořadovými čísly: : </t>
  </si>
  <si>
    <t xml:space="preserve">18,19,21,22,23,24,25,48, : </t>
  </si>
  <si>
    <t>Součet: : 12,42509</t>
  </si>
  <si>
    <t>979082121R00</t>
  </si>
  <si>
    <t>Vnitrostaveništní doprava suti a vybouraných hmot příplatek k ceně za každých dalších 5 m</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</si>
  <si>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</si>
  <si>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</si>
  <si>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</si>
  <si>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</si>
  <si>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</si>
  <si>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236,07665</t>
  </si>
  <si>
    <t>979990107R00</t>
  </si>
  <si>
    <t>Poplatek za uložení, směs betonu, cihel a dřeva,  , skupina 17 09 04 z Katalogu odpadů</t>
  </si>
  <si>
    <t>kategorie 17 09 04 smíšené stavební a demoliční odpady</t>
  </si>
  <si>
    <t>7200101T01</t>
  </si>
  <si>
    <t>ZTI - samostatný rozpočet</t>
  </si>
  <si>
    <t>soubor</t>
  </si>
  <si>
    <t>21000101T00</t>
  </si>
  <si>
    <t>Elektroinstalace silnoproud - samostatný rozpočet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</si>
</sst>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19" fillId="0" borderId="0" xfId="0" applyNumberFormat="1" applyFont="1" applyAlignment="1">
      <alignment wrapText="1"/>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8" fillId="0" borderId="0" xfId="0" applyNumberFormat="1" applyFont="1" applyBorder="1" applyAlignment="1">
      <alignment vertical="top" wrapText="1"/>
    </xf>
    <xf numFmtId="165" fontId="17"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7" fillId="0" borderId="18" xfId="0" applyNumberFormat="1" applyFont="1" applyBorder="1" applyAlignment="1">
      <alignment horizontal="left" vertical="top" wrapText="1"/>
    </xf>
    <xf numFmtId="165" fontId="20" fillId="0" borderId="0" xfId="0" quotePrefix="1"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72" t="s">
        <v>39</v>
      </c>
      <c r="B2" s="72"/>
      <c r="C2" s="72"/>
      <c r="D2" s="72"/>
      <c r="E2" s="72"/>
      <c r="F2" s="72"/>
      <c r="G2" s="72"/>
    </row>
  </sheetData>
  <sheetProtection algorithmName="SHA-512" hashValue="lNxeNImyjj1bLQcYpFwW5wpOpgEFDTtDP6r/fuFlNA/o6/lCX+RwpdDdZshwy3kNZ/zGQkEWQ3kdjIgfYhlqOA==" saltValue="nSZ4xxt4W85KuhPjF10TE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52"/>
  <sheetViews>
    <sheetView showGridLines="0" tabSelected="1" topLeftCell="B1" zoomScaleNormal="100" zoomScaleSheetLayoutView="75" workbookViewId="0">
      <selection activeCell="B1" sqref="B1:J1"/>
    </sheetView>
  </sheetViews>
  <sheetFormatPr defaultColWidth="9" defaultRowHeight="13.2" x14ac:dyDescent="0.25"/>
  <cols>
    <col min="1" max="1" width="8.44140625" hidden="1" customWidth="1"/>
    <col min="2" max="2" width="13.44140625" customWidth="1"/>
    <col min="3" max="3" width="7.44140625" style="50" customWidth="1"/>
    <col min="4" max="4" width="13" style="50" customWidth="1"/>
    <col min="5" max="5" width="9.6640625" style="50"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x14ac:dyDescent="0.25">
      <c r="A1" s="46" t="s">
        <v>36</v>
      </c>
      <c r="B1" s="73" t="s">
        <v>41</v>
      </c>
      <c r="C1" s="74"/>
      <c r="D1" s="74"/>
      <c r="E1" s="74"/>
      <c r="F1" s="74"/>
      <c r="G1" s="74"/>
      <c r="H1" s="74"/>
      <c r="I1" s="74"/>
      <c r="J1" s="75"/>
    </row>
    <row r="2" spans="1:15" ht="36" customHeight="1" x14ac:dyDescent="0.25">
      <c r="A2" s="2"/>
      <c r="B2" s="104" t="s">
        <v>22</v>
      </c>
      <c r="C2" s="105"/>
      <c r="D2" s="106" t="s">
        <v>43</v>
      </c>
      <c r="E2" s="107" t="s">
        <v>44</v>
      </c>
      <c r="F2" s="108"/>
      <c r="G2" s="108"/>
      <c r="H2" s="108"/>
      <c r="I2" s="108"/>
      <c r="J2" s="109"/>
      <c r="O2" s="1"/>
    </row>
    <row r="3" spans="1:15" ht="27" hidden="1" customHeight="1" x14ac:dyDescent="0.25">
      <c r="A3" s="2"/>
      <c r="B3" s="110"/>
      <c r="C3" s="105"/>
      <c r="D3" s="111"/>
      <c r="E3" s="112"/>
      <c r="F3" s="113"/>
      <c r="G3" s="113"/>
      <c r="H3" s="113"/>
      <c r="I3" s="113"/>
      <c r="J3" s="114"/>
    </row>
    <row r="4" spans="1:15" ht="23.25" customHeight="1" x14ac:dyDescent="0.25">
      <c r="A4" s="2"/>
      <c r="B4" s="115"/>
      <c r="C4" s="116"/>
      <c r="D4" s="117"/>
      <c r="E4" s="118"/>
      <c r="F4" s="118"/>
      <c r="G4" s="118"/>
      <c r="H4" s="118"/>
      <c r="I4" s="118"/>
      <c r="J4" s="119"/>
    </row>
    <row r="5" spans="1:15" ht="24" customHeight="1" x14ac:dyDescent="0.25">
      <c r="A5" s="2"/>
      <c r="B5" s="30" t="s">
        <v>42</v>
      </c>
      <c r="D5" s="120" t="s">
        <v>45</v>
      </c>
      <c r="E5" s="87"/>
      <c r="F5" s="87"/>
      <c r="G5" s="87"/>
      <c r="H5" s="18" t="s">
        <v>40</v>
      </c>
      <c r="I5" s="124" t="s">
        <v>49</v>
      </c>
      <c r="J5" s="8"/>
    </row>
    <row r="6" spans="1:15" ht="15.75" customHeight="1" x14ac:dyDescent="0.25">
      <c r="A6" s="2"/>
      <c r="B6" s="27"/>
      <c r="C6" s="52"/>
      <c r="D6" s="121" t="s">
        <v>46</v>
      </c>
      <c r="E6" s="88"/>
      <c r="F6" s="88"/>
      <c r="G6" s="88"/>
      <c r="H6" s="18" t="s">
        <v>34</v>
      </c>
      <c r="I6" s="124" t="s">
        <v>50</v>
      </c>
      <c r="J6" s="8"/>
    </row>
    <row r="7" spans="1:15" ht="15.75" customHeight="1" x14ac:dyDescent="0.25">
      <c r="A7" s="2"/>
      <c r="B7" s="28"/>
      <c r="C7" s="53"/>
      <c r="D7" s="123" t="s">
        <v>48</v>
      </c>
      <c r="E7" s="122" t="s">
        <v>47</v>
      </c>
      <c r="F7" s="89"/>
      <c r="G7" s="89"/>
      <c r="H7" s="23"/>
      <c r="I7" s="22"/>
      <c r="J7" s="33"/>
    </row>
    <row r="8" spans="1:15" ht="24" hidden="1" customHeight="1" x14ac:dyDescent="0.25">
      <c r="A8" s="2"/>
      <c r="B8" s="30" t="s">
        <v>20</v>
      </c>
      <c r="D8" s="125" t="s">
        <v>51</v>
      </c>
      <c r="H8" s="18" t="s">
        <v>40</v>
      </c>
      <c r="I8" s="124" t="s">
        <v>55</v>
      </c>
      <c r="J8" s="8"/>
    </row>
    <row r="9" spans="1:15" ht="15.75" hidden="1" customHeight="1" x14ac:dyDescent="0.25">
      <c r="A9" s="2"/>
      <c r="B9" s="2"/>
      <c r="D9" s="125" t="s">
        <v>52</v>
      </c>
      <c r="H9" s="18" t="s">
        <v>34</v>
      </c>
      <c r="I9" s="124" t="s">
        <v>56</v>
      </c>
      <c r="J9" s="8"/>
    </row>
    <row r="10" spans="1:15" ht="15.75" hidden="1" customHeight="1" x14ac:dyDescent="0.25">
      <c r="A10" s="2"/>
      <c r="B10" s="34"/>
      <c r="C10" s="53"/>
      <c r="D10" s="123" t="s">
        <v>54</v>
      </c>
      <c r="E10" s="126" t="s">
        <v>53</v>
      </c>
      <c r="F10" s="23"/>
      <c r="G10" s="14"/>
      <c r="H10" s="14"/>
      <c r="I10" s="35"/>
      <c r="J10" s="33"/>
    </row>
    <row r="11" spans="1:15" ht="24" customHeight="1" x14ac:dyDescent="0.25">
      <c r="A11" s="2"/>
      <c r="B11" s="30" t="s">
        <v>19</v>
      </c>
      <c r="D11" s="127"/>
      <c r="E11" s="127"/>
      <c r="F11" s="127"/>
      <c r="G11" s="127"/>
      <c r="H11" s="18" t="s">
        <v>40</v>
      </c>
      <c r="I11" s="132"/>
      <c r="J11" s="8"/>
    </row>
    <row r="12" spans="1:15" ht="15.75" customHeight="1" x14ac:dyDescent="0.25">
      <c r="A12" s="2"/>
      <c r="B12" s="27"/>
      <c r="C12" s="52"/>
      <c r="D12" s="128"/>
      <c r="E12" s="128"/>
      <c r="F12" s="128"/>
      <c r="G12" s="128"/>
      <c r="H12" s="18" t="s">
        <v>34</v>
      </c>
      <c r="I12" s="132"/>
      <c r="J12" s="8"/>
    </row>
    <row r="13" spans="1:15" ht="15.75" customHeight="1" x14ac:dyDescent="0.25">
      <c r="A13" s="2"/>
      <c r="B13" s="28"/>
      <c r="C13" s="53"/>
      <c r="D13" s="131"/>
      <c r="E13" s="129"/>
      <c r="F13" s="130"/>
      <c r="G13" s="130"/>
      <c r="H13" s="19"/>
      <c r="I13" s="22"/>
      <c r="J13" s="33"/>
    </row>
    <row r="14" spans="1:15" ht="24" customHeight="1" x14ac:dyDescent="0.25">
      <c r="A14" s="2"/>
      <c r="B14" s="42" t="s">
        <v>21</v>
      </c>
      <c r="C14" s="54"/>
      <c r="D14" s="55"/>
      <c r="E14" s="56"/>
      <c r="F14" s="43"/>
      <c r="G14" s="43"/>
      <c r="H14" s="44"/>
      <c r="I14" s="43"/>
      <c r="J14" s="45"/>
    </row>
    <row r="15" spans="1:15" ht="32.25" customHeight="1" x14ac:dyDescent="0.25">
      <c r="A15" s="2"/>
      <c r="B15" s="34" t="s">
        <v>32</v>
      </c>
      <c r="C15" s="57"/>
      <c r="D15" s="51"/>
      <c r="E15" s="82"/>
      <c r="F15" s="82"/>
      <c r="G15" s="83"/>
      <c r="H15" s="83"/>
      <c r="I15" s="83" t="s">
        <v>29</v>
      </c>
      <c r="J15" s="84"/>
    </row>
    <row r="16" spans="1:15" ht="23.25" customHeight="1" x14ac:dyDescent="0.25">
      <c r="A16" s="196" t="s">
        <v>24</v>
      </c>
      <c r="B16" s="37" t="s">
        <v>24</v>
      </c>
      <c r="C16" s="58"/>
      <c r="D16" s="59"/>
      <c r="E16" s="79"/>
      <c r="F16" s="80"/>
      <c r="G16" s="79"/>
      <c r="H16" s="80"/>
      <c r="I16" s="79">
        <f>SUMIF(F132:F148,A16,I132:I148)+SUMIF(F132:F148,"PSU",I132:I148)</f>
        <v>0</v>
      </c>
      <c r="J16" s="81"/>
    </row>
    <row r="17" spans="1:10" ht="23.25" customHeight="1" x14ac:dyDescent="0.25">
      <c r="A17" s="196" t="s">
        <v>25</v>
      </c>
      <c r="B17" s="37" t="s">
        <v>25</v>
      </c>
      <c r="C17" s="58"/>
      <c r="D17" s="59"/>
      <c r="E17" s="79"/>
      <c r="F17" s="80"/>
      <c r="G17" s="79"/>
      <c r="H17" s="80"/>
      <c r="I17" s="79">
        <f>SUMIF(F132:F148,A17,I132:I148)</f>
        <v>0</v>
      </c>
      <c r="J17" s="81"/>
    </row>
    <row r="18" spans="1:10" ht="23.25" customHeight="1" x14ac:dyDescent="0.25">
      <c r="A18" s="196" t="s">
        <v>26</v>
      </c>
      <c r="B18" s="37" t="s">
        <v>26</v>
      </c>
      <c r="C18" s="58"/>
      <c r="D18" s="59"/>
      <c r="E18" s="79"/>
      <c r="F18" s="80"/>
      <c r="G18" s="79"/>
      <c r="H18" s="80"/>
      <c r="I18" s="79">
        <f>SUMIF(F132:F148,A18,I132:I148)</f>
        <v>0</v>
      </c>
      <c r="J18" s="81"/>
    </row>
    <row r="19" spans="1:10" ht="23.25" customHeight="1" x14ac:dyDescent="0.25">
      <c r="A19" s="196" t="s">
        <v>159</v>
      </c>
      <c r="B19" s="37" t="s">
        <v>27</v>
      </c>
      <c r="C19" s="58"/>
      <c r="D19" s="59"/>
      <c r="E19" s="79"/>
      <c r="F19" s="80"/>
      <c r="G19" s="79"/>
      <c r="H19" s="80"/>
      <c r="I19" s="79">
        <f>SUMIF(F132:F148,A19,I132:I148)</f>
        <v>0</v>
      </c>
      <c r="J19" s="81"/>
    </row>
    <row r="20" spans="1:10" ht="23.25" customHeight="1" x14ac:dyDescent="0.25">
      <c r="A20" s="196" t="s">
        <v>160</v>
      </c>
      <c r="B20" s="37" t="s">
        <v>28</v>
      </c>
      <c r="C20" s="58"/>
      <c r="D20" s="59"/>
      <c r="E20" s="79"/>
      <c r="F20" s="80"/>
      <c r="G20" s="79"/>
      <c r="H20" s="80"/>
      <c r="I20" s="79">
        <f>SUMIF(F132:F148,A20,I132:I148)</f>
        <v>0</v>
      </c>
      <c r="J20" s="81"/>
    </row>
    <row r="21" spans="1:10" ht="23.25" customHeight="1" x14ac:dyDescent="0.25">
      <c r="A21" s="2"/>
      <c r="B21" s="47" t="s">
        <v>29</v>
      </c>
      <c r="C21" s="60"/>
      <c r="D21" s="61"/>
      <c r="E21" s="85"/>
      <c r="F21" s="86"/>
      <c r="G21" s="85"/>
      <c r="H21" s="86"/>
      <c r="I21" s="85">
        <f>SUM(I16:J20)</f>
        <v>0</v>
      </c>
      <c r="J21" s="95"/>
    </row>
    <row r="22" spans="1:10" ht="33" customHeight="1" x14ac:dyDescent="0.25">
      <c r="A22" s="2"/>
      <c r="B22" s="41" t="s">
        <v>33</v>
      </c>
      <c r="C22" s="58"/>
      <c r="D22" s="59"/>
      <c r="E22" s="62"/>
      <c r="F22" s="38"/>
      <c r="G22" s="32"/>
      <c r="H22" s="32"/>
      <c r="I22" s="32"/>
      <c r="J22" s="39"/>
    </row>
    <row r="23" spans="1:10" ht="23.25" customHeight="1" x14ac:dyDescent="0.25">
      <c r="A23" s="2">
        <f>ZakladDPHSni*SazbaDPH1/100</f>
        <v>0</v>
      </c>
      <c r="B23" s="37" t="s">
        <v>12</v>
      </c>
      <c r="C23" s="58"/>
      <c r="D23" s="59"/>
      <c r="E23" s="63">
        <v>12</v>
      </c>
      <c r="F23" s="38" t="s">
        <v>0</v>
      </c>
      <c r="G23" s="93">
        <f>ZakladDPHSniVypocet</f>
        <v>0</v>
      </c>
      <c r="H23" s="94"/>
      <c r="I23" s="94"/>
      <c r="J23" s="39" t="str">
        <f t="shared" ref="J23:J28" si="0">Mena</f>
        <v>CZK</v>
      </c>
    </row>
    <row r="24" spans="1:10" ht="23.25" customHeight="1" x14ac:dyDescent="0.25">
      <c r="A24" s="2">
        <f>(A23-INT(A23))*100</f>
        <v>0</v>
      </c>
      <c r="B24" s="37" t="s">
        <v>13</v>
      </c>
      <c r="C24" s="58"/>
      <c r="D24" s="59"/>
      <c r="E24" s="63">
        <f>SazbaDPH1</f>
        <v>12</v>
      </c>
      <c r="F24" s="38" t="s">
        <v>0</v>
      </c>
      <c r="G24" s="91">
        <f>A23</f>
        <v>0</v>
      </c>
      <c r="H24" s="92"/>
      <c r="I24" s="92"/>
      <c r="J24" s="39" t="str">
        <f t="shared" si="0"/>
        <v>CZK</v>
      </c>
    </row>
    <row r="25" spans="1:10" ht="23.25" customHeight="1" x14ac:dyDescent="0.25">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5">
      <c r="A26" s="2">
        <f>(A25-INT(A25))*100</f>
        <v>0</v>
      </c>
      <c r="B26" s="31" t="s">
        <v>15</v>
      </c>
      <c r="C26" s="64"/>
      <c r="D26" s="51"/>
      <c r="E26" s="65">
        <f>SazbaDPH2</f>
        <v>21</v>
      </c>
      <c r="F26" s="29" t="s">
        <v>0</v>
      </c>
      <c r="G26" s="76">
        <f>A25</f>
        <v>0</v>
      </c>
      <c r="H26" s="77"/>
      <c r="I26" s="77"/>
      <c r="J26" s="36" t="str">
        <f t="shared" si="0"/>
        <v>CZK</v>
      </c>
    </row>
    <row r="27" spans="1:10" ht="23.25" customHeight="1" thickBot="1" x14ac:dyDescent="0.3">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3">
      <c r="A28" s="2"/>
      <c r="B28" s="163" t="s">
        <v>23</v>
      </c>
      <c r="C28" s="164"/>
      <c r="D28" s="164"/>
      <c r="E28" s="165"/>
      <c r="F28" s="166"/>
      <c r="G28" s="167">
        <f>ZakladDPHSniVypocet+ZakladDPHZaklVypocet</f>
        <v>0</v>
      </c>
      <c r="H28" s="167"/>
      <c r="I28" s="167"/>
      <c r="J28" s="168" t="str">
        <f t="shared" si="0"/>
        <v>CZK</v>
      </c>
    </row>
    <row r="29" spans="1:10" ht="27.75" customHeight="1" thickBot="1" x14ac:dyDescent="0.3">
      <c r="A29" s="2">
        <f>(A27-INT(A27))*100</f>
        <v>0</v>
      </c>
      <c r="B29" s="163" t="s">
        <v>35</v>
      </c>
      <c r="C29" s="169"/>
      <c r="D29" s="169"/>
      <c r="E29" s="169"/>
      <c r="F29" s="170"/>
      <c r="G29" s="171">
        <f>A27</f>
        <v>0</v>
      </c>
      <c r="H29" s="171"/>
      <c r="I29" s="171"/>
      <c r="J29" s="172" t="s">
        <v>71</v>
      </c>
    </row>
    <row r="30" spans="1:10" ht="12.75" customHeight="1" x14ac:dyDescent="0.25">
      <c r="A30" s="2"/>
      <c r="B30" s="2"/>
      <c r="J30" s="9"/>
    </row>
    <row r="31" spans="1:10" ht="30" customHeight="1" x14ac:dyDescent="0.25">
      <c r="A31" s="2"/>
      <c r="B31" s="2"/>
      <c r="J31" s="9"/>
    </row>
    <row r="32" spans="1:10" ht="18.75" customHeight="1" x14ac:dyDescent="0.25">
      <c r="A32" s="2"/>
      <c r="B32" s="17"/>
      <c r="C32" s="68" t="s">
        <v>11</v>
      </c>
      <c r="D32" s="69"/>
      <c r="E32" s="69"/>
      <c r="F32" s="15" t="s">
        <v>10</v>
      </c>
      <c r="G32" s="25"/>
      <c r="H32" s="26"/>
      <c r="I32" s="25"/>
      <c r="J32" s="9"/>
    </row>
    <row r="33" spans="1:10" ht="47.25" customHeight="1" x14ac:dyDescent="0.25">
      <c r="A33" s="2"/>
      <c r="B33" s="2"/>
      <c r="J33" s="9"/>
    </row>
    <row r="34" spans="1:10" s="21" customFormat="1" ht="18.75" customHeight="1" x14ac:dyDescent="0.25">
      <c r="A34" s="20"/>
      <c r="B34" s="20"/>
      <c r="C34" s="70"/>
      <c r="D34" s="96"/>
      <c r="E34" s="97"/>
      <c r="G34" s="98"/>
      <c r="H34" s="99"/>
      <c r="I34" s="99"/>
      <c r="J34" s="24"/>
    </row>
    <row r="35" spans="1:10" ht="12.75" customHeight="1" x14ac:dyDescent="0.25">
      <c r="A35" s="2"/>
      <c r="B35" s="2"/>
      <c r="D35" s="90" t="s">
        <v>2</v>
      </c>
      <c r="E35" s="90"/>
      <c r="H35" s="10" t="s">
        <v>3</v>
      </c>
      <c r="J35" s="9"/>
    </row>
    <row r="36" spans="1:10" ht="13.5" customHeight="1" thickBot="1" x14ac:dyDescent="0.3">
      <c r="A36" s="11"/>
      <c r="B36" s="11"/>
      <c r="C36" s="71"/>
      <c r="D36" s="71"/>
      <c r="E36" s="71"/>
      <c r="F36" s="12"/>
      <c r="G36" s="12"/>
      <c r="H36" s="12"/>
      <c r="I36" s="12"/>
      <c r="J36" s="13"/>
    </row>
    <row r="37" spans="1:10" ht="27" customHeight="1" x14ac:dyDescent="0.25">
      <c r="B37" s="135" t="s">
        <v>16</v>
      </c>
      <c r="C37" s="136"/>
      <c r="D37" s="136"/>
      <c r="E37" s="136"/>
      <c r="F37" s="137"/>
      <c r="G37" s="137"/>
      <c r="H37" s="137"/>
      <c r="I37" s="137"/>
      <c r="J37" s="138"/>
    </row>
    <row r="38" spans="1:10" ht="25.5" customHeight="1" x14ac:dyDescent="0.25">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5">
      <c r="A39" s="134">
        <v>1</v>
      </c>
      <c r="B39" s="144" t="s">
        <v>57</v>
      </c>
      <c r="C39" s="145"/>
      <c r="D39" s="145"/>
      <c r="E39" s="145"/>
      <c r="F39" s="146">
        <f>'00 66240100 Naklady'!AE19+'01 66240101A Pol'!AE220+'01 66240101B Pol'!AE11+'01 66240101C Pol'!AE11</f>
        <v>0</v>
      </c>
      <c r="G39" s="147">
        <f>'00 66240100 Naklady'!AF19+'01 66240101A Pol'!AF220+'01 66240101B Pol'!AF11+'01 66240101C Pol'!AF11</f>
        <v>0</v>
      </c>
      <c r="H39" s="148">
        <f>(F39*SazbaDPH1/100)+(G39*SazbaDPH2/100)</f>
        <v>0</v>
      </c>
      <c r="I39" s="148">
        <f>F39+G39+H39</f>
        <v>0</v>
      </c>
      <c r="J39" s="149" t="str">
        <f>IF(CenaCelkemVypocet=0,"",I39/CenaCelkemVypocet*100)</f>
        <v/>
      </c>
    </row>
    <row r="40" spans="1:10" ht="25.5" customHeight="1" x14ac:dyDescent="0.25">
      <c r="A40" s="134">
        <v>2</v>
      </c>
      <c r="B40" s="150"/>
      <c r="C40" s="151" t="s">
        <v>58</v>
      </c>
      <c r="D40" s="151"/>
      <c r="E40" s="151"/>
      <c r="F40" s="152">
        <f>'00 66240100 Naklady'!AE19</f>
        <v>0</v>
      </c>
      <c r="G40" s="153">
        <f>'00 66240100 Naklady'!AF19</f>
        <v>0</v>
      </c>
      <c r="H40" s="153">
        <f>(F40*SazbaDPH1/100)+(G40*SazbaDPH2/100)</f>
        <v>0</v>
      </c>
      <c r="I40" s="153">
        <f>F40+G40+H40</f>
        <v>0</v>
      </c>
      <c r="J40" s="154" t="str">
        <f>IF(CenaCelkemVypocet=0,"",I40/CenaCelkemVypocet*100)</f>
        <v/>
      </c>
    </row>
    <row r="41" spans="1:10" ht="25.5" customHeight="1" x14ac:dyDescent="0.25">
      <c r="A41" s="134">
        <v>3</v>
      </c>
      <c r="B41" s="155" t="s">
        <v>59</v>
      </c>
      <c r="C41" s="145" t="s">
        <v>60</v>
      </c>
      <c r="D41" s="145"/>
      <c r="E41" s="145"/>
      <c r="F41" s="156">
        <f>'00 66240100 Naklady'!AE19</f>
        <v>0</v>
      </c>
      <c r="G41" s="148">
        <f>'00 66240100 Naklady'!AF19</f>
        <v>0</v>
      </c>
      <c r="H41" s="148">
        <f>(F41*SazbaDPH1/100)+(G41*SazbaDPH2/100)</f>
        <v>0</v>
      </c>
      <c r="I41" s="148">
        <f>F41+G41+H41</f>
        <v>0</v>
      </c>
      <c r="J41" s="149" t="str">
        <f>IF(CenaCelkemVypocet=0,"",I41/CenaCelkemVypocet*100)</f>
        <v/>
      </c>
    </row>
    <row r="42" spans="1:10" ht="25.5" customHeight="1" x14ac:dyDescent="0.25">
      <c r="A42" s="134">
        <v>2</v>
      </c>
      <c r="B42" s="150"/>
      <c r="C42" s="151" t="s">
        <v>61</v>
      </c>
      <c r="D42" s="151"/>
      <c r="E42" s="151"/>
      <c r="F42" s="152"/>
      <c r="G42" s="153"/>
      <c r="H42" s="153">
        <f>(F42*SazbaDPH1/100)+(G42*SazbaDPH2/100)</f>
        <v>0</v>
      </c>
      <c r="I42" s="153"/>
      <c r="J42" s="154"/>
    </row>
    <row r="43" spans="1:10" ht="25.5" customHeight="1" x14ac:dyDescent="0.25">
      <c r="A43" s="134">
        <v>2</v>
      </c>
      <c r="B43" s="150" t="s">
        <v>62</v>
      </c>
      <c r="C43" s="151" t="s">
        <v>63</v>
      </c>
      <c r="D43" s="151"/>
      <c r="E43" s="151"/>
      <c r="F43" s="152">
        <f>'01 66240101A Pol'!AE220+'01 66240101B Pol'!AE11+'01 66240101C Pol'!AE11</f>
        <v>0</v>
      </c>
      <c r="G43" s="153">
        <f>'01 66240101A Pol'!AF220+'01 66240101B Pol'!AF11+'01 66240101C Pol'!AF11</f>
        <v>0</v>
      </c>
      <c r="H43" s="153">
        <f>(F43*SazbaDPH1/100)+(G43*SazbaDPH2/100)</f>
        <v>0</v>
      </c>
      <c r="I43" s="153">
        <f>F43+G43+H43</f>
        <v>0</v>
      </c>
      <c r="J43" s="154" t="str">
        <f>IF(CenaCelkemVypocet=0,"",I43/CenaCelkemVypocet*100)</f>
        <v/>
      </c>
    </row>
    <row r="44" spans="1:10" ht="25.5" customHeight="1" x14ac:dyDescent="0.25">
      <c r="A44" s="134">
        <v>3</v>
      </c>
      <c r="B44" s="155" t="s">
        <v>64</v>
      </c>
      <c r="C44" s="145" t="s">
        <v>65</v>
      </c>
      <c r="D44" s="145"/>
      <c r="E44" s="145"/>
      <c r="F44" s="156">
        <f>'01 66240101A Pol'!AE220</f>
        <v>0</v>
      </c>
      <c r="G44" s="148">
        <f>'01 66240101A Pol'!AF220</f>
        <v>0</v>
      </c>
      <c r="H44" s="148">
        <f>(F44*SazbaDPH1/100)+(G44*SazbaDPH2/100)</f>
        <v>0</v>
      </c>
      <c r="I44" s="148">
        <f>F44+G44+H44</f>
        <v>0</v>
      </c>
      <c r="J44" s="149" t="str">
        <f>IF(CenaCelkemVypocet=0,"",I44/CenaCelkemVypocet*100)</f>
        <v/>
      </c>
    </row>
    <row r="45" spans="1:10" ht="25.5" customHeight="1" x14ac:dyDescent="0.25">
      <c r="A45" s="134">
        <v>3</v>
      </c>
      <c r="B45" s="155" t="s">
        <v>66</v>
      </c>
      <c r="C45" s="145" t="s">
        <v>67</v>
      </c>
      <c r="D45" s="145"/>
      <c r="E45" s="145"/>
      <c r="F45" s="156">
        <f>'01 66240101B Pol'!AE11</f>
        <v>0</v>
      </c>
      <c r="G45" s="148">
        <f>'01 66240101B Pol'!AF11</f>
        <v>0</v>
      </c>
      <c r="H45" s="148">
        <f>(F45*SazbaDPH1/100)+(G45*SazbaDPH2/100)</f>
        <v>0</v>
      </c>
      <c r="I45" s="148">
        <f>F45+G45+H45</f>
        <v>0</v>
      </c>
      <c r="J45" s="149" t="str">
        <f>IF(CenaCelkemVypocet=0,"",I45/CenaCelkemVypocet*100)</f>
        <v/>
      </c>
    </row>
    <row r="46" spans="1:10" ht="25.5" customHeight="1" x14ac:dyDescent="0.25">
      <c r="A46" s="134">
        <v>3</v>
      </c>
      <c r="B46" s="155" t="s">
        <v>68</v>
      </c>
      <c r="C46" s="145" t="s">
        <v>69</v>
      </c>
      <c r="D46" s="145"/>
      <c r="E46" s="145"/>
      <c r="F46" s="156">
        <f>'01 66240101C Pol'!AE11</f>
        <v>0</v>
      </c>
      <c r="G46" s="148">
        <f>'01 66240101C Pol'!AF11</f>
        <v>0</v>
      </c>
      <c r="H46" s="148">
        <f>(F46*SazbaDPH1/100)+(G46*SazbaDPH2/100)</f>
        <v>0</v>
      </c>
      <c r="I46" s="148">
        <f>F46+G46+H46</f>
        <v>0</v>
      </c>
      <c r="J46" s="149" t="str">
        <f>IF(CenaCelkemVypocet=0,"",I46/CenaCelkemVypocet*100)</f>
        <v/>
      </c>
    </row>
    <row r="47" spans="1:10" ht="25.5" customHeight="1" x14ac:dyDescent="0.25">
      <c r="A47" s="134"/>
      <c r="B47" s="157" t="s">
        <v>70</v>
      </c>
      <c r="C47" s="158"/>
      <c r="D47" s="158"/>
      <c r="E47" s="159"/>
      <c r="F47" s="160">
        <f>SUMIF(A39:A46,"=1",F39:F46)</f>
        <v>0</v>
      </c>
      <c r="G47" s="161">
        <f>SUMIF(A39:A46,"=1",G39:G46)</f>
        <v>0</v>
      </c>
      <c r="H47" s="161">
        <f>SUMIF(A39:A46,"=1",H39:H46)</f>
        <v>0</v>
      </c>
      <c r="I47" s="161">
        <f>SUMIF(A39:A46,"=1",I39:I46)</f>
        <v>0</v>
      </c>
      <c r="J47" s="162">
        <f>SUMIF(A39:A46,"=1",J39:J46)</f>
        <v>0</v>
      </c>
    </row>
    <row r="49" spans="1:52" x14ac:dyDescent="0.25">
      <c r="A49" t="s">
        <v>72</v>
      </c>
      <c r="B49" t="s">
        <v>73</v>
      </c>
    </row>
    <row r="50" spans="1:52" x14ac:dyDescent="0.25">
      <c r="B50" s="174" t="s">
        <v>74</v>
      </c>
      <c r="C50" s="174"/>
      <c r="D50" s="174"/>
      <c r="E50" s="174"/>
      <c r="F50" s="174"/>
      <c r="G50" s="174"/>
      <c r="H50" s="174"/>
      <c r="I50" s="174"/>
      <c r="J50" s="174"/>
      <c r="AZ50" s="173" t="str">
        <f>B50</f>
        <v>1. PODMÍNKY PRO ZPRACOVÁNÍ NABÍDKOVÉ CENY</v>
      </c>
    </row>
    <row r="52" spans="1:52" x14ac:dyDescent="0.25">
      <c r="B52" s="174" t="s">
        <v>75</v>
      </c>
      <c r="C52" s="174"/>
      <c r="D52" s="174"/>
      <c r="E52" s="174"/>
      <c r="F52" s="174"/>
      <c r="G52" s="174"/>
      <c r="H52" s="174"/>
      <c r="I52" s="174"/>
      <c r="J52" s="174"/>
      <c r="AZ52" s="173" t="str">
        <f>B52</f>
        <v xml:space="preserve">        Preambule</v>
      </c>
    </row>
    <row r="54" spans="1:52" ht="52.8" x14ac:dyDescent="0.25">
      <c r="B54" s="174" t="s">
        <v>76</v>
      </c>
      <c r="C54" s="174"/>
      <c r="D54" s="174"/>
      <c r="E54" s="174"/>
      <c r="F54" s="174"/>
      <c r="G54" s="174"/>
      <c r="H54" s="174"/>
      <c r="I54" s="174"/>
      <c r="J54" s="174"/>
      <c r="AZ54" s="173" t="str">
        <f>B54</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5" spans="1:52" ht="52.8" x14ac:dyDescent="0.25">
      <c r="B55" s="174" t="s">
        <v>77</v>
      </c>
      <c r="C55" s="174"/>
      <c r="D55" s="174"/>
      <c r="E55" s="174"/>
      <c r="F55" s="174"/>
      <c r="G55" s="174"/>
      <c r="H55" s="174"/>
      <c r="I55" s="174"/>
      <c r="J55" s="174"/>
      <c r="AZ55" s="173" t="str">
        <f>B55</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7" spans="1:52" x14ac:dyDescent="0.25">
      <c r="B57" s="174" t="s">
        <v>78</v>
      </c>
      <c r="C57" s="174"/>
      <c r="D57" s="174"/>
      <c r="E57" s="174"/>
      <c r="F57" s="174"/>
      <c r="G57" s="174"/>
      <c r="H57" s="174"/>
      <c r="I57" s="174"/>
      <c r="J57" s="174"/>
      <c r="AZ57" s="173" t="str">
        <f>B57</f>
        <v xml:space="preserve">        Vymezení některých pojmů</v>
      </c>
    </row>
    <row r="60" spans="1:52" x14ac:dyDescent="0.25">
      <c r="B60" s="174" t="s">
        <v>79</v>
      </c>
      <c r="C60" s="174"/>
      <c r="D60" s="174"/>
      <c r="E60" s="174"/>
      <c r="F60" s="174"/>
      <c r="G60" s="174"/>
      <c r="H60" s="174"/>
      <c r="I60" s="174"/>
      <c r="J60" s="174"/>
      <c r="AZ60" s="173" t="str">
        <f>B60</f>
        <v>Pro účely zpracování nabídkové ceny se jsou použity některé pojmy, pod kterými se rozumí:</v>
      </c>
    </row>
    <row r="61" spans="1:52" ht="39.6" x14ac:dyDescent="0.25">
      <c r="B61" s="174" t="s">
        <v>80</v>
      </c>
      <c r="C61" s="174"/>
      <c r="D61" s="174"/>
      <c r="E61" s="174"/>
      <c r="F61" s="174"/>
      <c r="G61" s="174"/>
      <c r="H61" s="174"/>
      <c r="I61" s="174"/>
      <c r="J61" s="174"/>
      <c r="AZ61" s="173" t="str">
        <f>B61</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2" spans="1:52" ht="39.6" x14ac:dyDescent="0.25">
      <c r="B62" s="174" t="s">
        <v>81</v>
      </c>
      <c r="C62" s="174"/>
      <c r="D62" s="174"/>
      <c r="E62" s="174"/>
      <c r="F62" s="174"/>
      <c r="G62" s="174"/>
      <c r="H62" s="174"/>
      <c r="I62" s="174"/>
      <c r="J62" s="174"/>
      <c r="AZ62" s="173" t="str">
        <f>B62</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3" spans="1:52" ht="52.8" x14ac:dyDescent="0.25">
      <c r="B63" s="174" t="s">
        <v>82</v>
      </c>
      <c r="C63" s="174"/>
      <c r="D63" s="174"/>
      <c r="E63" s="174"/>
      <c r="F63" s="174"/>
      <c r="G63" s="174"/>
      <c r="H63" s="174"/>
      <c r="I63" s="174"/>
      <c r="J63" s="174"/>
      <c r="AZ63" s="173" t="str">
        <f>B63</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4" spans="1:52" ht="79.2" x14ac:dyDescent="0.25">
      <c r="B64" s="174" t="s">
        <v>83</v>
      </c>
      <c r="C64" s="174"/>
      <c r="D64" s="174"/>
      <c r="E64" s="174"/>
      <c r="F64" s="174"/>
      <c r="G64" s="174"/>
      <c r="H64" s="174"/>
      <c r="I64" s="174"/>
      <c r="J64" s="174"/>
      <c r="AZ64" s="173" t="str">
        <f>B64</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5" spans="2:52" ht="52.8" x14ac:dyDescent="0.25">
      <c r="B65" s="174" t="s">
        <v>84</v>
      </c>
      <c r="C65" s="174"/>
      <c r="D65" s="174"/>
      <c r="E65" s="174"/>
      <c r="F65" s="174"/>
      <c r="G65" s="174"/>
      <c r="H65" s="174"/>
      <c r="I65" s="174"/>
      <c r="J65" s="174"/>
      <c r="AZ65" s="173" t="str">
        <f>B65</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7" spans="2:52" x14ac:dyDescent="0.25">
      <c r="B67" s="174" t="s">
        <v>85</v>
      </c>
      <c r="C67" s="174"/>
      <c r="D67" s="174"/>
      <c r="E67" s="174"/>
      <c r="F67" s="174"/>
      <c r="G67" s="174"/>
      <c r="H67" s="174"/>
      <c r="I67" s="174"/>
      <c r="J67" s="174"/>
      <c r="AZ67" s="173" t="str">
        <f>B67</f>
        <v xml:space="preserve">        Cenová soustava</v>
      </c>
    </row>
    <row r="69" spans="2:52" x14ac:dyDescent="0.25">
      <c r="B69" s="174" t="s">
        <v>86</v>
      </c>
      <c r="C69" s="174"/>
      <c r="D69" s="174"/>
      <c r="E69" s="174"/>
      <c r="F69" s="174"/>
      <c r="G69" s="174"/>
      <c r="H69" s="174"/>
      <c r="I69" s="174"/>
      <c r="J69" s="174"/>
      <c r="AZ69" s="173" t="str">
        <f>B69</f>
        <v xml:space="preserve">        Použitá cenová soustava</v>
      </c>
    </row>
    <row r="70" spans="2:52" ht="39.6" x14ac:dyDescent="0.25">
      <c r="B70" s="174" t="s">
        <v>87</v>
      </c>
      <c r="C70" s="174"/>
      <c r="D70" s="174"/>
      <c r="E70" s="174"/>
      <c r="F70" s="174"/>
      <c r="G70" s="174"/>
      <c r="H70" s="174"/>
      <c r="I70" s="174"/>
      <c r="J70" s="174"/>
      <c r="AZ70" s="173" t="str">
        <f>B70</f>
        <v>Soupisy stavebních prací, dodávek a služeb jsou zpracovány s použitím cenové soustavy zpracované společností RTS, a.s.. Položky z cenové soustavy mají uveden odkaz na cenovou soustavu včetně označení příslušného ceníku.</v>
      </c>
    </row>
    <row r="72" spans="2:52" x14ac:dyDescent="0.25">
      <c r="B72" s="174" t="s">
        <v>88</v>
      </c>
      <c r="C72" s="174"/>
      <c r="D72" s="174"/>
      <c r="E72" s="174"/>
      <c r="F72" s="174"/>
      <c r="G72" s="174"/>
      <c r="H72" s="174"/>
      <c r="I72" s="174"/>
      <c r="J72" s="174"/>
      <c r="AZ72" s="173" t="str">
        <f>B72</f>
        <v xml:space="preserve">        Technické podmínky</v>
      </c>
    </row>
    <row r="73" spans="2:52" ht="39.6" x14ac:dyDescent="0.25">
      <c r="B73" s="174" t="s">
        <v>89</v>
      </c>
      <c r="C73" s="174"/>
      <c r="D73" s="174"/>
      <c r="E73" s="174"/>
      <c r="F73" s="174"/>
      <c r="G73" s="174"/>
      <c r="H73" s="174"/>
      <c r="I73" s="174"/>
      <c r="J73" s="174"/>
      <c r="AZ73" s="173" t="str">
        <f>B73</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5" spans="2:52" x14ac:dyDescent="0.25">
      <c r="B75" s="174" t="s">
        <v>90</v>
      </c>
      <c r="C75" s="174"/>
      <c r="D75" s="174"/>
      <c r="E75" s="174"/>
      <c r="F75" s="174"/>
      <c r="G75" s="174"/>
      <c r="H75" s="174"/>
      <c r="I75" s="174"/>
      <c r="J75" s="174"/>
      <c r="AZ75" s="173" t="str">
        <f>B75</f>
        <v>Individuální položky</v>
      </c>
    </row>
    <row r="76" spans="2:52" ht="39.6" x14ac:dyDescent="0.25">
      <c r="B76" s="174" t="s">
        <v>91</v>
      </c>
      <c r="C76" s="174"/>
      <c r="D76" s="174"/>
      <c r="E76" s="174"/>
      <c r="F76" s="174"/>
      <c r="G76" s="174"/>
      <c r="H76" s="174"/>
      <c r="I76" s="174"/>
      <c r="J76" s="174"/>
      <c r="AZ76" s="173" t="str">
        <f>B76</f>
        <v>Položky soupisu prací, které cenová soustava neobsahuje, jsou označeny popisem „vlastní“. Pro tyto položky jsou cenové a technické podmínky definovány jejich popisem, případně odkazem na konkrétní část příslušné dokumentace.</v>
      </c>
    </row>
    <row r="78" spans="2:52" x14ac:dyDescent="0.25">
      <c r="B78" s="174" t="s">
        <v>92</v>
      </c>
      <c r="C78" s="174"/>
      <c r="D78" s="174"/>
      <c r="E78" s="174"/>
      <c r="F78" s="174"/>
      <c r="G78" s="174"/>
      <c r="H78" s="174"/>
      <c r="I78" s="174"/>
      <c r="J78" s="174"/>
      <c r="AZ78" s="173" t="str">
        <f>B78</f>
        <v xml:space="preserve">        Závaznost a změna soupisu</v>
      </c>
    </row>
    <row r="80" spans="2:52" x14ac:dyDescent="0.25">
      <c r="B80" s="174" t="s">
        <v>93</v>
      </c>
      <c r="C80" s="174"/>
      <c r="D80" s="174"/>
      <c r="E80" s="174"/>
      <c r="F80" s="174"/>
      <c r="G80" s="174"/>
      <c r="H80" s="174"/>
      <c r="I80" s="174"/>
      <c r="J80" s="174"/>
      <c r="AZ80" s="173" t="str">
        <f>B80</f>
        <v xml:space="preserve">        Závaznost soupisu</v>
      </c>
    </row>
    <row r="81" spans="2:52" ht="39.6" x14ac:dyDescent="0.25">
      <c r="B81" s="174" t="s">
        <v>94</v>
      </c>
      <c r="C81" s="174"/>
      <c r="D81" s="174"/>
      <c r="E81" s="174"/>
      <c r="F81" s="174"/>
      <c r="G81" s="174"/>
      <c r="H81" s="174"/>
      <c r="I81" s="174"/>
      <c r="J81" s="174"/>
      <c r="AZ81" s="173" t="str">
        <f>B81</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3" spans="2:52" x14ac:dyDescent="0.25">
      <c r="B83" s="174" t="s">
        <v>95</v>
      </c>
      <c r="C83" s="174"/>
      <c r="D83" s="174"/>
      <c r="E83" s="174"/>
      <c r="F83" s="174"/>
      <c r="G83" s="174"/>
      <c r="H83" s="174"/>
      <c r="I83" s="174"/>
      <c r="J83" s="174"/>
      <c r="AZ83" s="173" t="str">
        <f>B83</f>
        <v xml:space="preserve">        Zvláštní podmínky pro stanovení nabídkové ceny</v>
      </c>
    </row>
    <row r="85" spans="2:52" x14ac:dyDescent="0.25">
      <c r="B85" s="174" t="s">
        <v>96</v>
      </c>
      <c r="C85" s="174"/>
      <c r="D85" s="174"/>
      <c r="E85" s="174"/>
      <c r="F85" s="174"/>
      <c r="G85" s="174"/>
      <c r="H85" s="174"/>
      <c r="I85" s="174"/>
      <c r="J85" s="174"/>
      <c r="AZ85" s="173" t="str">
        <f>B85</f>
        <v xml:space="preserve">        Přeprava vybouraných hmot, suti a vytěžené zeminy</v>
      </c>
    </row>
    <row r="86" spans="2:52" ht="79.2" x14ac:dyDescent="0.25">
      <c r="B86" s="174" t="s">
        <v>97</v>
      </c>
      <c r="C86" s="174"/>
      <c r="D86" s="174"/>
      <c r="E86" s="174"/>
      <c r="F86" s="174"/>
      <c r="G86" s="174"/>
      <c r="H86" s="174"/>
      <c r="I86" s="174"/>
      <c r="J86" s="174"/>
      <c r="AZ86" s="173" t="str">
        <f>B86</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8" spans="2:52" x14ac:dyDescent="0.25">
      <c r="B88" s="174" t="s">
        <v>98</v>
      </c>
      <c r="C88" s="174"/>
      <c r="D88" s="174"/>
      <c r="E88" s="174"/>
      <c r="F88" s="174"/>
      <c r="G88" s="174"/>
      <c r="H88" s="174"/>
      <c r="I88" s="174"/>
      <c r="J88" s="174"/>
      <c r="AZ88" s="173" t="str">
        <f>B88</f>
        <v xml:space="preserve">        Vnitrostaveništní přesun stavebního materiálu</v>
      </c>
    </row>
    <row r="89" spans="2:52" ht="52.8" x14ac:dyDescent="0.25">
      <c r="B89" s="174" t="s">
        <v>99</v>
      </c>
      <c r="C89" s="174"/>
      <c r="D89" s="174"/>
      <c r="E89" s="174"/>
      <c r="F89" s="174"/>
      <c r="G89" s="174"/>
      <c r="H89" s="174"/>
      <c r="I89" s="174"/>
      <c r="J89" s="174"/>
      <c r="AZ89" s="173" t="str">
        <f>B89</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0" spans="2:52" ht="52.8" x14ac:dyDescent="0.25">
      <c r="B90" s="174" t="s">
        <v>100</v>
      </c>
      <c r="C90" s="174"/>
      <c r="D90" s="174"/>
      <c r="E90" s="174"/>
      <c r="F90" s="174"/>
      <c r="G90" s="174"/>
      <c r="H90" s="174"/>
      <c r="I90" s="174"/>
      <c r="J90" s="174"/>
      <c r="AZ90" s="173" t="str">
        <f>B90</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2" spans="2:52" x14ac:dyDescent="0.25">
      <c r="B92" s="174" t="s">
        <v>101</v>
      </c>
      <c r="C92" s="174"/>
      <c r="D92" s="174"/>
      <c r="E92" s="174"/>
      <c r="F92" s="174"/>
      <c r="G92" s="174"/>
      <c r="H92" s="174"/>
      <c r="I92" s="174"/>
      <c r="J92" s="174"/>
      <c r="AZ92" s="173" t="str">
        <f>B92</f>
        <v xml:space="preserve">        Příplatky za ztížené podmínky prací</v>
      </c>
    </row>
    <row r="93" spans="2:52" ht="26.4" x14ac:dyDescent="0.25">
      <c r="B93" s="174" t="s">
        <v>102</v>
      </c>
      <c r="C93" s="174"/>
      <c r="D93" s="174"/>
      <c r="E93" s="174"/>
      <c r="F93" s="174"/>
      <c r="G93" s="174"/>
      <c r="H93" s="174"/>
      <c r="I93" s="174"/>
      <c r="J93" s="174"/>
      <c r="AZ93" s="173" t="str">
        <f>B93</f>
        <v>Pokud soupis položku příplatku za ztížené podmínky obsahuje, je dodavatel povinen ji ocenit bez ohledu na to, že tento příplatek dodavatel standardně neuplatňuje.</v>
      </c>
    </row>
    <row r="95" spans="2:52" x14ac:dyDescent="0.25">
      <c r="B95" s="174" t="s">
        <v>103</v>
      </c>
      <c r="C95" s="174"/>
      <c r="D95" s="174"/>
      <c r="E95" s="174"/>
      <c r="F95" s="174"/>
      <c r="G95" s="174"/>
      <c r="H95" s="174"/>
      <c r="I95" s="174"/>
      <c r="J95" s="174"/>
      <c r="AZ95" s="173" t="str">
        <f>B95</f>
        <v xml:space="preserve">        Vedlejší a ostatní náklady</v>
      </c>
    </row>
    <row r="96" spans="2:52" ht="26.4" x14ac:dyDescent="0.25">
      <c r="B96" s="174" t="s">
        <v>104</v>
      </c>
      <c r="C96" s="174"/>
      <c r="D96" s="174"/>
      <c r="E96" s="174"/>
      <c r="F96" s="174"/>
      <c r="G96" s="174"/>
      <c r="H96" s="174"/>
      <c r="I96" s="174"/>
      <c r="J96" s="174"/>
      <c r="AZ96" s="173" t="str">
        <f>B96</f>
        <v>Tyto náklady jsou popsány v samostatném soupisu stavebních prací, dodávek a služeb s tím, že dodavatel je povinen v rámci těchto nákladů ocenit všechny definované náklady souhrnně pro celou stavbu.</v>
      </c>
    </row>
    <row r="100" spans="2:52" x14ac:dyDescent="0.25">
      <c r="B100" s="174" t="s">
        <v>105</v>
      </c>
      <c r="C100" s="174"/>
      <c r="D100" s="174"/>
      <c r="E100" s="174"/>
      <c r="F100" s="174"/>
      <c r="G100" s="174"/>
      <c r="H100" s="174"/>
      <c r="I100" s="174"/>
      <c r="J100" s="174"/>
      <c r="AZ100" s="173" t="str">
        <f>B100</f>
        <v>2. SPECIFICKÉ PODMÍNKY PRO ZPRACOVÁNÍ NABÍDKOVÉ CENY</v>
      </c>
    </row>
    <row r="102" spans="2:52" x14ac:dyDescent="0.25">
      <c r="B102" s="174" t="s">
        <v>106</v>
      </c>
      <c r="C102" s="174"/>
      <c r="D102" s="174"/>
      <c r="E102" s="174"/>
      <c r="F102" s="174"/>
      <c r="G102" s="174"/>
      <c r="H102" s="174"/>
      <c r="I102" s="174"/>
      <c r="J102" s="174"/>
      <c r="AZ102" s="173" t="str">
        <f>B102</f>
        <v>Zde doplní zpracovatel soupisu  případná specifika týkající se konkrétní zakázky.</v>
      </c>
    </row>
    <row r="105" spans="2:52" x14ac:dyDescent="0.25">
      <c r="B105" s="174" t="s">
        <v>107</v>
      </c>
      <c r="C105" s="174"/>
      <c r="D105" s="174"/>
      <c r="E105" s="174"/>
      <c r="F105" s="174"/>
      <c r="G105" s="174"/>
      <c r="H105" s="174"/>
      <c r="I105" s="174"/>
      <c r="J105" s="174"/>
      <c r="AZ105" s="173" t="str">
        <f>B105</f>
        <v>3. ELEKTRONICKÁ PODOBA SOUPISU</v>
      </c>
    </row>
    <row r="107" spans="2:52" x14ac:dyDescent="0.25">
      <c r="B107" s="174" t="s">
        <v>108</v>
      </c>
      <c r="C107" s="174"/>
      <c r="D107" s="174"/>
      <c r="E107" s="174"/>
      <c r="F107" s="174"/>
      <c r="G107" s="174"/>
      <c r="H107" s="174"/>
      <c r="I107" s="174"/>
      <c r="J107" s="174"/>
      <c r="AZ107" s="173" t="str">
        <f>B107</f>
        <v xml:space="preserve">        Elektronická podoba soupisu</v>
      </c>
    </row>
    <row r="108" spans="2:52" ht="26.4" x14ac:dyDescent="0.25">
      <c r="B108" s="174" t="s">
        <v>109</v>
      </c>
      <c r="C108" s="174"/>
      <c r="D108" s="174"/>
      <c r="E108" s="174"/>
      <c r="F108" s="174"/>
      <c r="G108" s="174"/>
      <c r="H108" s="174"/>
      <c r="I108" s="174"/>
      <c r="J108" s="174"/>
      <c r="AZ108" s="173" t="str">
        <f>B108</f>
        <v>V souladu se zákonem jsou předložené soupisy zpracovány i v elektronické podobě.  Elektronickou podobou soupisu stavebních prací, dodávek a služeb je formát MS EXCEL.</v>
      </c>
    </row>
    <row r="109" spans="2:52" x14ac:dyDescent="0.25">
      <c r="B109" s="174" t="s">
        <v>110</v>
      </c>
      <c r="C109" s="174"/>
      <c r="D109" s="174"/>
      <c r="E109" s="174"/>
      <c r="F109" s="174"/>
      <c r="G109" s="174"/>
      <c r="H109" s="174"/>
      <c r="I109" s="174"/>
      <c r="J109" s="174"/>
      <c r="AZ109" s="173" t="str">
        <f>B109</f>
        <v>Popis formátu soupisu odpovídá svou strukturou vzorovému soupisu volně dostupnému na internetové adrese:</v>
      </c>
    </row>
    <row r="111" spans="2:52" x14ac:dyDescent="0.25">
      <c r="B111" s="174" t="s">
        <v>111</v>
      </c>
      <c r="C111" s="174"/>
      <c r="D111" s="174"/>
      <c r="E111" s="174"/>
      <c r="F111" s="174"/>
      <c r="G111" s="174"/>
      <c r="H111" s="174"/>
      <c r="I111" s="174"/>
      <c r="J111" s="174"/>
      <c r="AZ111" s="173" t="str">
        <f>B111</f>
        <v>www.stavebnionline.cz/soupis</v>
      </c>
    </row>
    <row r="113" spans="1:52" x14ac:dyDescent="0.25">
      <c r="B113" s="174" t="s">
        <v>112</v>
      </c>
      <c r="C113" s="174"/>
      <c r="D113" s="174"/>
      <c r="E113" s="174"/>
      <c r="F113" s="174"/>
      <c r="G113" s="174"/>
      <c r="H113" s="174"/>
      <c r="I113" s="174"/>
      <c r="J113" s="174"/>
      <c r="AZ113" s="173" t="str">
        <f>B113</f>
        <v xml:space="preserve">        Zpracování elektronické podoby soupisu</v>
      </c>
    </row>
    <row r="114" spans="1:52" ht="52.8" x14ac:dyDescent="0.25">
      <c r="B114" s="174" t="s">
        <v>113</v>
      </c>
      <c r="C114" s="174"/>
      <c r="D114" s="174"/>
      <c r="E114" s="174"/>
      <c r="F114" s="174"/>
      <c r="G114" s="174"/>
      <c r="H114" s="174"/>
      <c r="I114" s="174"/>
      <c r="J114" s="174"/>
      <c r="AZ114" s="173" t="str">
        <f>B114</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6" spans="1:52" x14ac:dyDescent="0.25">
      <c r="B116" s="174" t="s">
        <v>114</v>
      </c>
      <c r="C116" s="174"/>
      <c r="D116" s="174"/>
      <c r="E116" s="174"/>
      <c r="F116" s="174"/>
      <c r="G116" s="174"/>
      <c r="H116" s="174"/>
      <c r="I116" s="174"/>
      <c r="J116" s="174"/>
      <c r="AZ116" s="173" t="str">
        <f>B116</f>
        <v xml:space="preserve">        Jiný formát soupisu</v>
      </c>
    </row>
    <row r="117" spans="1:52" ht="39.6" x14ac:dyDescent="0.25">
      <c r="B117" s="174" t="s">
        <v>115</v>
      </c>
      <c r="C117" s="174"/>
      <c r="D117" s="174"/>
      <c r="E117" s="174"/>
      <c r="F117" s="174"/>
      <c r="G117" s="174"/>
      <c r="H117" s="174"/>
      <c r="I117" s="174"/>
      <c r="J117" s="174"/>
      <c r="AZ117" s="173" t="str">
        <f>B117</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9" spans="1:52" x14ac:dyDescent="0.25">
      <c r="B119" s="174" t="s">
        <v>116</v>
      </c>
      <c r="C119" s="174"/>
      <c r="D119" s="174"/>
      <c r="E119" s="174"/>
      <c r="F119" s="174"/>
      <c r="G119" s="174"/>
      <c r="H119" s="174"/>
      <c r="I119" s="174"/>
      <c r="J119" s="174"/>
      <c r="AZ119" s="173" t="str">
        <f>B119</f>
        <v xml:space="preserve">        Závěrečné ustanovení</v>
      </c>
    </row>
    <row r="120" spans="1:52" x14ac:dyDescent="0.25">
      <c r="B120" s="174" t="s">
        <v>117</v>
      </c>
      <c r="C120" s="174"/>
      <c r="D120" s="174"/>
      <c r="E120" s="174"/>
      <c r="F120" s="174"/>
      <c r="G120" s="174"/>
      <c r="H120" s="174"/>
      <c r="I120" s="174"/>
      <c r="J120" s="174"/>
      <c r="AZ120" s="173" t="str">
        <f>B120</f>
        <v>Ostatní podmínky vztahující se ke zpracování nabídkové ceny jsou uvedeny v zadávací dokumentaci.</v>
      </c>
    </row>
    <row r="121" spans="1:52" x14ac:dyDescent="0.25">
      <c r="A121" t="s">
        <v>118</v>
      </c>
      <c r="B121" t="s">
        <v>119</v>
      </c>
    </row>
    <row r="122" spans="1:52" x14ac:dyDescent="0.25">
      <c r="A122" t="s">
        <v>120</v>
      </c>
      <c r="B122" t="s">
        <v>121</v>
      </c>
    </row>
    <row r="123" spans="1:52" x14ac:dyDescent="0.25">
      <c r="A123" t="s">
        <v>118</v>
      </c>
      <c r="B123" t="s">
        <v>122</v>
      </c>
    </row>
    <row r="124" spans="1:52" x14ac:dyDescent="0.25">
      <c r="A124" t="s">
        <v>120</v>
      </c>
      <c r="B124" t="s">
        <v>123</v>
      </c>
    </row>
    <row r="125" spans="1:52" x14ac:dyDescent="0.25">
      <c r="A125" t="s">
        <v>120</v>
      </c>
      <c r="B125" t="s">
        <v>124</v>
      </c>
    </row>
    <row r="126" spans="1:52" x14ac:dyDescent="0.25">
      <c r="A126" t="s">
        <v>120</v>
      </c>
      <c r="B126" t="s">
        <v>125</v>
      </c>
    </row>
    <row r="129" spans="1:10" ht="15.6" x14ac:dyDescent="0.3">
      <c r="B129" s="175" t="s">
        <v>126</v>
      </c>
    </row>
    <row r="131" spans="1:10" ht="25.5" customHeight="1" x14ac:dyDescent="0.25">
      <c r="A131" s="177"/>
      <c r="B131" s="180" t="s">
        <v>17</v>
      </c>
      <c r="C131" s="180" t="s">
        <v>5</v>
      </c>
      <c r="D131" s="181"/>
      <c r="E131" s="181"/>
      <c r="F131" s="182" t="s">
        <v>127</v>
      </c>
      <c r="G131" s="182"/>
      <c r="H131" s="182"/>
      <c r="I131" s="182" t="s">
        <v>29</v>
      </c>
      <c r="J131" s="182" t="s">
        <v>0</v>
      </c>
    </row>
    <row r="132" spans="1:10" ht="36.75" customHeight="1" x14ac:dyDescent="0.25">
      <c r="A132" s="178"/>
      <c r="B132" s="183" t="s">
        <v>128</v>
      </c>
      <c r="C132" s="184" t="s">
        <v>129</v>
      </c>
      <c r="D132" s="185"/>
      <c r="E132" s="185"/>
      <c r="F132" s="192" t="s">
        <v>24</v>
      </c>
      <c r="G132" s="193"/>
      <c r="H132" s="193"/>
      <c r="I132" s="193">
        <f>'01 66240101A Pol'!G8</f>
        <v>0</v>
      </c>
      <c r="J132" s="189" t="str">
        <f>IF(I149=0,"",I132/I149*100)</f>
        <v/>
      </c>
    </row>
    <row r="133" spans="1:10" ht="36.75" customHeight="1" x14ac:dyDescent="0.25">
      <c r="A133" s="178"/>
      <c r="B133" s="183" t="s">
        <v>130</v>
      </c>
      <c r="C133" s="184" t="s">
        <v>131</v>
      </c>
      <c r="D133" s="185"/>
      <c r="E133" s="185"/>
      <c r="F133" s="192" t="s">
        <v>24</v>
      </c>
      <c r="G133" s="193"/>
      <c r="H133" s="193"/>
      <c r="I133" s="193">
        <f>'01 66240101A Pol'!G13</f>
        <v>0</v>
      </c>
      <c r="J133" s="189" t="str">
        <f>IF(I149=0,"",I133/I149*100)</f>
        <v/>
      </c>
    </row>
    <row r="134" spans="1:10" ht="36.75" customHeight="1" x14ac:dyDescent="0.25">
      <c r="A134" s="178"/>
      <c r="B134" s="183" t="s">
        <v>132</v>
      </c>
      <c r="C134" s="184" t="s">
        <v>133</v>
      </c>
      <c r="D134" s="185"/>
      <c r="E134" s="185"/>
      <c r="F134" s="192" t="s">
        <v>24</v>
      </c>
      <c r="G134" s="193"/>
      <c r="H134" s="193"/>
      <c r="I134" s="193">
        <f>'01 66240101A Pol'!G17</f>
        <v>0</v>
      </c>
      <c r="J134" s="189" t="str">
        <f>IF(I149=0,"",I134/I149*100)</f>
        <v/>
      </c>
    </row>
    <row r="135" spans="1:10" ht="36.75" customHeight="1" x14ac:dyDescent="0.25">
      <c r="A135" s="178"/>
      <c r="B135" s="183" t="s">
        <v>134</v>
      </c>
      <c r="C135" s="184" t="s">
        <v>135</v>
      </c>
      <c r="D135" s="185"/>
      <c r="E135" s="185"/>
      <c r="F135" s="192" t="s">
        <v>24</v>
      </c>
      <c r="G135" s="193"/>
      <c r="H135" s="193"/>
      <c r="I135" s="193">
        <f>'01 66240101A Pol'!G70</f>
        <v>0</v>
      </c>
      <c r="J135" s="189" t="str">
        <f>IF(I149=0,"",I135/I149*100)</f>
        <v/>
      </c>
    </row>
    <row r="136" spans="1:10" ht="36.75" customHeight="1" x14ac:dyDescent="0.25">
      <c r="A136" s="178"/>
      <c r="B136" s="183" t="s">
        <v>136</v>
      </c>
      <c r="C136" s="184" t="s">
        <v>137</v>
      </c>
      <c r="D136" s="185"/>
      <c r="E136" s="185"/>
      <c r="F136" s="192" t="s">
        <v>24</v>
      </c>
      <c r="G136" s="193"/>
      <c r="H136" s="193"/>
      <c r="I136" s="193">
        <f>'01 66240101A Pol'!G77</f>
        <v>0</v>
      </c>
      <c r="J136" s="189" t="str">
        <f>IF(I149=0,"",I136/I149*100)</f>
        <v/>
      </c>
    </row>
    <row r="137" spans="1:10" ht="36.75" customHeight="1" x14ac:dyDescent="0.25">
      <c r="A137" s="178"/>
      <c r="B137" s="183" t="s">
        <v>138</v>
      </c>
      <c r="C137" s="184" t="s">
        <v>139</v>
      </c>
      <c r="D137" s="185"/>
      <c r="E137" s="185"/>
      <c r="F137" s="192" t="s">
        <v>24</v>
      </c>
      <c r="G137" s="193"/>
      <c r="H137" s="193"/>
      <c r="I137" s="193">
        <f>'01 66240101A Pol'!G82</f>
        <v>0</v>
      </c>
      <c r="J137" s="189" t="str">
        <f>IF(I149=0,"",I137/I149*100)</f>
        <v/>
      </c>
    </row>
    <row r="138" spans="1:10" ht="36.75" customHeight="1" x14ac:dyDescent="0.25">
      <c r="A138" s="178"/>
      <c r="B138" s="183" t="s">
        <v>140</v>
      </c>
      <c r="C138" s="184" t="s">
        <v>141</v>
      </c>
      <c r="D138" s="185"/>
      <c r="E138" s="185"/>
      <c r="F138" s="192" t="s">
        <v>24</v>
      </c>
      <c r="G138" s="193"/>
      <c r="H138" s="193"/>
      <c r="I138" s="193">
        <f>'01 66240101A Pol'!G109</f>
        <v>0</v>
      </c>
      <c r="J138" s="189" t="str">
        <f>IF(I149=0,"",I138/I149*100)</f>
        <v/>
      </c>
    </row>
    <row r="139" spans="1:10" ht="36.75" customHeight="1" x14ac:dyDescent="0.25">
      <c r="A139" s="178"/>
      <c r="B139" s="183" t="s">
        <v>142</v>
      </c>
      <c r="C139" s="184" t="s">
        <v>143</v>
      </c>
      <c r="D139" s="185"/>
      <c r="E139" s="185"/>
      <c r="F139" s="192" t="s">
        <v>25</v>
      </c>
      <c r="G139" s="193"/>
      <c r="H139" s="193"/>
      <c r="I139" s="193">
        <f>'01 66240101A Pol'!G115</f>
        <v>0</v>
      </c>
      <c r="J139" s="189" t="str">
        <f>IF(I149=0,"",I139/I149*100)</f>
        <v/>
      </c>
    </row>
    <row r="140" spans="1:10" ht="36.75" customHeight="1" x14ac:dyDescent="0.25">
      <c r="A140" s="178"/>
      <c r="B140" s="183" t="s">
        <v>144</v>
      </c>
      <c r="C140" s="184" t="s">
        <v>145</v>
      </c>
      <c r="D140" s="185"/>
      <c r="E140" s="185"/>
      <c r="F140" s="192" t="s">
        <v>25</v>
      </c>
      <c r="G140" s="193"/>
      <c r="H140" s="193"/>
      <c r="I140" s="193">
        <f>'01 66240101B Pol'!G8</f>
        <v>0</v>
      </c>
      <c r="J140" s="189" t="str">
        <f>IF(I149=0,"",I140/I149*100)</f>
        <v/>
      </c>
    </row>
    <row r="141" spans="1:10" ht="36.75" customHeight="1" x14ac:dyDescent="0.25">
      <c r="A141" s="178"/>
      <c r="B141" s="183" t="s">
        <v>146</v>
      </c>
      <c r="C141" s="184" t="s">
        <v>147</v>
      </c>
      <c r="D141" s="185"/>
      <c r="E141" s="185"/>
      <c r="F141" s="192" t="s">
        <v>25</v>
      </c>
      <c r="G141" s="193"/>
      <c r="H141" s="193"/>
      <c r="I141" s="193">
        <f>'01 66240101A Pol'!G121</f>
        <v>0</v>
      </c>
      <c r="J141" s="189" t="str">
        <f>IF(I149=0,"",I141/I149*100)</f>
        <v/>
      </c>
    </row>
    <row r="142" spans="1:10" ht="36.75" customHeight="1" x14ac:dyDescent="0.25">
      <c r="A142" s="178"/>
      <c r="B142" s="183" t="s">
        <v>148</v>
      </c>
      <c r="C142" s="184" t="s">
        <v>149</v>
      </c>
      <c r="D142" s="185"/>
      <c r="E142" s="185"/>
      <c r="F142" s="192" t="s">
        <v>25</v>
      </c>
      <c r="G142" s="193"/>
      <c r="H142" s="193"/>
      <c r="I142" s="193">
        <f>'01 66240101A Pol'!G132</f>
        <v>0</v>
      </c>
      <c r="J142" s="189" t="str">
        <f>IF(I149=0,"",I142/I149*100)</f>
        <v/>
      </c>
    </row>
    <row r="143" spans="1:10" ht="36.75" customHeight="1" x14ac:dyDescent="0.25">
      <c r="A143" s="178"/>
      <c r="B143" s="183" t="s">
        <v>150</v>
      </c>
      <c r="C143" s="184" t="s">
        <v>151</v>
      </c>
      <c r="D143" s="185"/>
      <c r="E143" s="185"/>
      <c r="F143" s="192" t="s">
        <v>25</v>
      </c>
      <c r="G143" s="193"/>
      <c r="H143" s="193"/>
      <c r="I143" s="193">
        <f>'01 66240101A Pol'!G156</f>
        <v>0</v>
      </c>
      <c r="J143" s="189" t="str">
        <f>IF(I149=0,"",I143/I149*100)</f>
        <v/>
      </c>
    </row>
    <row r="144" spans="1:10" ht="36.75" customHeight="1" x14ac:dyDescent="0.25">
      <c r="A144" s="178"/>
      <c r="B144" s="183" t="s">
        <v>152</v>
      </c>
      <c r="C144" s="184" t="s">
        <v>153</v>
      </c>
      <c r="D144" s="185"/>
      <c r="E144" s="185"/>
      <c r="F144" s="192" t="s">
        <v>25</v>
      </c>
      <c r="G144" s="193"/>
      <c r="H144" s="193"/>
      <c r="I144" s="193">
        <f>'01 66240101A Pol'!G179</f>
        <v>0</v>
      </c>
      <c r="J144" s="189" t="str">
        <f>IF(I149=0,"",I144/I149*100)</f>
        <v/>
      </c>
    </row>
    <row r="145" spans="1:10" ht="36.75" customHeight="1" x14ac:dyDescent="0.25">
      <c r="A145" s="178"/>
      <c r="B145" s="183" t="s">
        <v>154</v>
      </c>
      <c r="C145" s="184" t="s">
        <v>155</v>
      </c>
      <c r="D145" s="185"/>
      <c r="E145" s="185"/>
      <c r="F145" s="192" t="s">
        <v>26</v>
      </c>
      <c r="G145" s="193"/>
      <c r="H145" s="193"/>
      <c r="I145" s="193">
        <f>'01 66240101C Pol'!G8</f>
        <v>0</v>
      </c>
      <c r="J145" s="189" t="str">
        <f>IF(I149=0,"",I145/I149*100)</f>
        <v/>
      </c>
    </row>
    <row r="146" spans="1:10" ht="36.75" customHeight="1" x14ac:dyDescent="0.25">
      <c r="A146" s="178"/>
      <c r="B146" s="183" t="s">
        <v>156</v>
      </c>
      <c r="C146" s="184" t="s">
        <v>157</v>
      </c>
      <c r="D146" s="185"/>
      <c r="E146" s="185"/>
      <c r="F146" s="192" t="s">
        <v>158</v>
      </c>
      <c r="G146" s="193"/>
      <c r="H146" s="193"/>
      <c r="I146" s="193">
        <f>'01 66240101A Pol'!G196</f>
        <v>0</v>
      </c>
      <c r="J146" s="189" t="str">
        <f>IF(I149=0,"",I146/I149*100)</f>
        <v/>
      </c>
    </row>
    <row r="147" spans="1:10" ht="36.75" customHeight="1" x14ac:dyDescent="0.25">
      <c r="A147" s="178"/>
      <c r="B147" s="183" t="s">
        <v>159</v>
      </c>
      <c r="C147" s="184" t="s">
        <v>27</v>
      </c>
      <c r="D147" s="185"/>
      <c r="E147" s="185"/>
      <c r="F147" s="192" t="s">
        <v>159</v>
      </c>
      <c r="G147" s="193"/>
      <c r="H147" s="193"/>
      <c r="I147" s="193">
        <f>'00 66240100 Naklady'!G8</f>
        <v>0</v>
      </c>
      <c r="J147" s="189" t="str">
        <f>IF(I149=0,"",I147/I149*100)</f>
        <v/>
      </c>
    </row>
    <row r="148" spans="1:10" ht="36.75" customHeight="1" x14ac:dyDescent="0.25">
      <c r="A148" s="178"/>
      <c r="B148" s="183" t="s">
        <v>160</v>
      </c>
      <c r="C148" s="184" t="s">
        <v>28</v>
      </c>
      <c r="D148" s="185"/>
      <c r="E148" s="185"/>
      <c r="F148" s="192" t="s">
        <v>160</v>
      </c>
      <c r="G148" s="193"/>
      <c r="H148" s="193"/>
      <c r="I148" s="193">
        <f>'00 66240100 Naklady'!G15</f>
        <v>0</v>
      </c>
      <c r="J148" s="189" t="str">
        <f>IF(I149=0,"",I148/I149*100)</f>
        <v/>
      </c>
    </row>
    <row r="149" spans="1:10" ht="25.5" customHeight="1" x14ac:dyDescent="0.25">
      <c r="A149" s="179"/>
      <c r="B149" s="186" t="s">
        <v>1</v>
      </c>
      <c r="C149" s="187"/>
      <c r="D149" s="188"/>
      <c r="E149" s="188"/>
      <c r="F149" s="194"/>
      <c r="G149" s="195"/>
      <c r="H149" s="195"/>
      <c r="I149" s="195">
        <f>SUM(I132:I148)</f>
        <v>0</v>
      </c>
      <c r="J149" s="190">
        <f>SUM(J132:J148)</f>
        <v>0</v>
      </c>
    </row>
    <row r="150" spans="1:10" x14ac:dyDescent="0.25">
      <c r="F150" s="133"/>
      <c r="G150" s="133"/>
      <c r="H150" s="133"/>
      <c r="I150" s="133"/>
      <c r="J150" s="191"/>
    </row>
    <row r="151" spans="1:10" x14ac:dyDescent="0.25">
      <c r="F151" s="133"/>
      <c r="G151" s="133"/>
      <c r="H151" s="133"/>
      <c r="I151" s="133"/>
      <c r="J151" s="191"/>
    </row>
    <row r="152" spans="1:10" x14ac:dyDescent="0.25">
      <c r="F152" s="133"/>
      <c r="G152" s="133"/>
      <c r="H152" s="133"/>
      <c r="I152" s="133"/>
      <c r="J152" s="191"/>
    </row>
  </sheetData>
  <sheetProtection algorithmName="SHA-512" hashValue="dgRFbxYRYQg4NnqnpVuLuPlDqjjqB51ho/tp8yFVNS5oSRXlaywXZHfijbCUz4ufVqf7GH6Gu0eLuMLr4HftKw==" saltValue="AjoH/hQY4e2uzz2Qx0+RBQ=="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1">
    <mergeCell ref="C144:E144"/>
    <mergeCell ref="C145:E145"/>
    <mergeCell ref="C146:E146"/>
    <mergeCell ref="C147:E147"/>
    <mergeCell ref="C148:E148"/>
    <mergeCell ref="C139:E139"/>
    <mergeCell ref="C140:E140"/>
    <mergeCell ref="C141:E141"/>
    <mergeCell ref="C142:E142"/>
    <mergeCell ref="C143:E143"/>
    <mergeCell ref="C134:E134"/>
    <mergeCell ref="C135:E135"/>
    <mergeCell ref="C136:E136"/>
    <mergeCell ref="C137:E137"/>
    <mergeCell ref="C138:E138"/>
    <mergeCell ref="B117:J117"/>
    <mergeCell ref="B119:J119"/>
    <mergeCell ref="B120:J120"/>
    <mergeCell ref="C132:E132"/>
    <mergeCell ref="C133:E133"/>
    <mergeCell ref="B109:J109"/>
    <mergeCell ref="B111:J111"/>
    <mergeCell ref="B113:J113"/>
    <mergeCell ref="B114:J114"/>
    <mergeCell ref="B116:J116"/>
    <mergeCell ref="B100:J100"/>
    <mergeCell ref="B102:J102"/>
    <mergeCell ref="B105:J105"/>
    <mergeCell ref="B107:J107"/>
    <mergeCell ref="B108:J108"/>
    <mergeCell ref="B90:J90"/>
    <mergeCell ref="B92:J92"/>
    <mergeCell ref="B93:J93"/>
    <mergeCell ref="B95:J95"/>
    <mergeCell ref="B96:J96"/>
    <mergeCell ref="B83:J83"/>
    <mergeCell ref="B85:J85"/>
    <mergeCell ref="B86:J86"/>
    <mergeCell ref="B88:J88"/>
    <mergeCell ref="B89:J89"/>
    <mergeCell ref="B75:J75"/>
    <mergeCell ref="B76:J76"/>
    <mergeCell ref="B78:J78"/>
    <mergeCell ref="B80:J80"/>
    <mergeCell ref="B81:J81"/>
    <mergeCell ref="B67:J67"/>
    <mergeCell ref="B69:J69"/>
    <mergeCell ref="B70:J70"/>
    <mergeCell ref="B72:J72"/>
    <mergeCell ref="B73:J73"/>
    <mergeCell ref="B61:J61"/>
    <mergeCell ref="B62:J62"/>
    <mergeCell ref="B63:J63"/>
    <mergeCell ref="B64:J64"/>
    <mergeCell ref="B65:J65"/>
    <mergeCell ref="B52:J52"/>
    <mergeCell ref="B54:J54"/>
    <mergeCell ref="B55:J55"/>
    <mergeCell ref="B57:J57"/>
    <mergeCell ref="B60:J60"/>
    <mergeCell ref="C44:E44"/>
    <mergeCell ref="C45:E45"/>
    <mergeCell ref="C46:E46"/>
    <mergeCell ref="B47:E47"/>
    <mergeCell ref="B50:J5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100" t="s">
        <v>6</v>
      </c>
      <c r="B1" s="100"/>
      <c r="C1" s="101"/>
      <c r="D1" s="100"/>
      <c r="E1" s="100"/>
      <c r="F1" s="100"/>
      <c r="G1" s="100"/>
    </row>
    <row r="2" spans="1:7" ht="24.9" customHeight="1" x14ac:dyDescent="0.25">
      <c r="A2" s="49" t="s">
        <v>7</v>
      </c>
      <c r="B2" s="48"/>
      <c r="C2" s="102"/>
      <c r="D2" s="102"/>
      <c r="E2" s="102"/>
      <c r="F2" s="102"/>
      <c r="G2" s="103"/>
    </row>
    <row r="3" spans="1:7" ht="24.9" customHeight="1" x14ac:dyDescent="0.25">
      <c r="A3" s="49" t="s">
        <v>8</v>
      </c>
      <c r="B3" s="48"/>
      <c r="C3" s="102"/>
      <c r="D3" s="102"/>
      <c r="E3" s="102"/>
      <c r="F3" s="102"/>
      <c r="G3" s="103"/>
    </row>
    <row r="4" spans="1:7" ht="24.9" customHeight="1" x14ac:dyDescent="0.25">
      <c r="A4" s="49" t="s">
        <v>9</v>
      </c>
      <c r="B4" s="48"/>
      <c r="C4" s="102"/>
      <c r="D4" s="102"/>
      <c r="E4" s="102"/>
      <c r="F4" s="102"/>
      <c r="G4" s="103"/>
    </row>
    <row r="5" spans="1:7" x14ac:dyDescent="0.25">
      <c r="B5" s="4"/>
      <c r="C5" s="5"/>
      <c r="D5" s="6"/>
    </row>
  </sheetData>
  <sheetProtection algorithmName="SHA-512" hashValue="mt5j6SstIOJa7bRN/7XvqP6McmsM57PGqjW6ZiG53a6YhI44AXsyINI9YSFUuTcNdqpLGKUBuwHM8gMrdKlL8g==" saltValue="IMsk6b7J9EthyLBzi4+Ey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C5F4C-B6F4-4C95-9A32-242017A8638B}">
  <sheetPr>
    <outlinePr summaryBelow="0"/>
  </sheetPr>
  <dimension ref="A1:BH5000"/>
  <sheetViews>
    <sheetView workbookViewId="0">
      <pane ySplit="7" topLeftCell="A8" activePane="bottomLeft" state="frozen"/>
      <selection pane="bottomLeft" sqref="A1:G1"/>
    </sheetView>
  </sheetViews>
  <sheetFormatPr defaultRowHeight="13.2" outlineLevelRow="2" x14ac:dyDescent="0.25"/>
  <cols>
    <col min="1" max="1" width="3.44140625" customWidth="1"/>
    <col min="2" max="2" width="12.6640625" style="176" customWidth="1"/>
    <col min="3" max="3" width="63.33203125" style="176"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5" width="0" hidden="1" customWidth="1"/>
    <col min="29" max="29" width="0" hidden="1" customWidth="1"/>
    <col min="31" max="41" width="0" hidden="1" customWidth="1"/>
    <col min="53" max="53" width="98.6640625" customWidth="1"/>
  </cols>
  <sheetData>
    <row r="1" spans="1:60" ht="15.75" customHeight="1" x14ac:dyDescent="0.3">
      <c r="A1" s="197" t="s">
        <v>161</v>
      </c>
      <c r="B1" s="197"/>
      <c r="C1" s="197"/>
      <c r="D1" s="197"/>
      <c r="E1" s="197"/>
      <c r="F1" s="197"/>
      <c r="G1" s="197"/>
      <c r="AG1" t="s">
        <v>162</v>
      </c>
    </row>
    <row r="2" spans="1:60" ht="25.05" customHeight="1" x14ac:dyDescent="0.25">
      <c r="A2" s="198" t="s">
        <v>7</v>
      </c>
      <c r="B2" s="48" t="s">
        <v>43</v>
      </c>
      <c r="C2" s="201" t="s">
        <v>44</v>
      </c>
      <c r="D2" s="199"/>
      <c r="E2" s="199"/>
      <c r="F2" s="199"/>
      <c r="G2" s="200"/>
      <c r="AG2" t="s">
        <v>163</v>
      </c>
    </row>
    <row r="3" spans="1:60" ht="25.05" customHeight="1" x14ac:dyDescent="0.25">
      <c r="A3" s="198" t="s">
        <v>8</v>
      </c>
      <c r="B3" s="48" t="s">
        <v>164</v>
      </c>
      <c r="C3" s="201" t="s">
        <v>60</v>
      </c>
      <c r="D3" s="199"/>
      <c r="E3" s="199"/>
      <c r="F3" s="199"/>
      <c r="G3" s="200"/>
      <c r="AC3" s="176" t="s">
        <v>165</v>
      </c>
      <c r="AG3" t="s">
        <v>166</v>
      </c>
    </row>
    <row r="4" spans="1:60" ht="25.05" customHeight="1" x14ac:dyDescent="0.25">
      <c r="A4" s="202" t="s">
        <v>9</v>
      </c>
      <c r="B4" s="203" t="s">
        <v>59</v>
      </c>
      <c r="C4" s="204" t="s">
        <v>60</v>
      </c>
      <c r="D4" s="205"/>
      <c r="E4" s="205"/>
      <c r="F4" s="205"/>
      <c r="G4" s="206"/>
      <c r="AG4" t="s">
        <v>167</v>
      </c>
    </row>
    <row r="5" spans="1:60" x14ac:dyDescent="0.25">
      <c r="D5" s="10"/>
    </row>
    <row r="6" spans="1:60" ht="39.6" x14ac:dyDescent="0.25">
      <c r="A6" s="208" t="s">
        <v>168</v>
      </c>
      <c r="B6" s="210" t="s">
        <v>169</v>
      </c>
      <c r="C6" s="210" t="s">
        <v>170</v>
      </c>
      <c r="D6" s="209" t="s">
        <v>171</v>
      </c>
      <c r="E6" s="208" t="s">
        <v>172</v>
      </c>
      <c r="F6" s="207" t="s">
        <v>173</v>
      </c>
      <c r="G6" s="208" t="s">
        <v>29</v>
      </c>
      <c r="H6" s="211" t="s">
        <v>30</v>
      </c>
      <c r="I6" s="211" t="s">
        <v>174</v>
      </c>
      <c r="J6" s="211" t="s">
        <v>31</v>
      </c>
      <c r="K6" s="211" t="s">
        <v>175</v>
      </c>
      <c r="L6" s="211" t="s">
        <v>176</v>
      </c>
      <c r="M6" s="211" t="s">
        <v>177</v>
      </c>
      <c r="N6" s="211" t="s">
        <v>178</v>
      </c>
      <c r="O6" s="211" t="s">
        <v>179</v>
      </c>
      <c r="P6" s="211" t="s">
        <v>180</v>
      </c>
      <c r="Q6" s="211" t="s">
        <v>181</v>
      </c>
      <c r="R6" s="211" t="s">
        <v>182</v>
      </c>
      <c r="S6" s="211" t="s">
        <v>183</v>
      </c>
      <c r="T6" s="211" t="s">
        <v>184</v>
      </c>
      <c r="U6" s="211" t="s">
        <v>185</v>
      </c>
      <c r="V6" s="211" t="s">
        <v>186</v>
      </c>
      <c r="W6" s="211" t="s">
        <v>187</v>
      </c>
      <c r="X6" s="211" t="s">
        <v>188</v>
      </c>
      <c r="Y6" s="211" t="s">
        <v>189</v>
      </c>
    </row>
    <row r="7" spans="1:60" hidden="1" x14ac:dyDescent="0.25">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5">
      <c r="A8" s="226" t="s">
        <v>190</v>
      </c>
      <c r="B8" s="227" t="s">
        <v>159</v>
      </c>
      <c r="C8" s="242" t="s">
        <v>27</v>
      </c>
      <c r="D8" s="228"/>
      <c r="E8" s="229"/>
      <c r="F8" s="230"/>
      <c r="G8" s="230">
        <f>SUMIF(AG9:AG14,"&lt;&gt;NOR",G9:G14)</f>
        <v>0</v>
      </c>
      <c r="H8" s="230"/>
      <c r="I8" s="230">
        <f>SUM(I9:I14)</f>
        <v>0</v>
      </c>
      <c r="J8" s="230"/>
      <c r="K8" s="230">
        <f>SUM(K9:K14)</f>
        <v>0</v>
      </c>
      <c r="L8" s="230"/>
      <c r="M8" s="230">
        <f>SUM(M9:M14)</f>
        <v>0</v>
      </c>
      <c r="N8" s="229"/>
      <c r="O8" s="229">
        <f>SUM(O9:O14)</f>
        <v>0</v>
      </c>
      <c r="P8" s="229"/>
      <c r="Q8" s="229">
        <f>SUM(Q9:Q14)</f>
        <v>0</v>
      </c>
      <c r="R8" s="230"/>
      <c r="S8" s="230"/>
      <c r="T8" s="231"/>
      <c r="U8" s="225"/>
      <c r="V8" s="225">
        <f>SUM(V9:V14)</f>
        <v>0</v>
      </c>
      <c r="W8" s="225"/>
      <c r="X8" s="225"/>
      <c r="Y8" s="225"/>
      <c r="AG8" t="s">
        <v>191</v>
      </c>
    </row>
    <row r="9" spans="1:60" outlineLevel="1" x14ac:dyDescent="0.25">
      <c r="A9" s="233">
        <v>1</v>
      </c>
      <c r="B9" s="234" t="s">
        <v>192</v>
      </c>
      <c r="C9" s="243" t="s">
        <v>193</v>
      </c>
      <c r="D9" s="235" t="s">
        <v>194</v>
      </c>
      <c r="E9" s="236">
        <v>1</v>
      </c>
      <c r="F9" s="237"/>
      <c r="G9" s="238">
        <f>ROUND(E9*F9,2)</f>
        <v>0</v>
      </c>
      <c r="H9" s="237"/>
      <c r="I9" s="238">
        <f>ROUND(E9*H9,2)</f>
        <v>0</v>
      </c>
      <c r="J9" s="237"/>
      <c r="K9" s="238">
        <f>ROUND(E9*J9,2)</f>
        <v>0</v>
      </c>
      <c r="L9" s="238">
        <v>21</v>
      </c>
      <c r="M9" s="238">
        <f>G9*(1+L9/100)</f>
        <v>0</v>
      </c>
      <c r="N9" s="236">
        <v>0</v>
      </c>
      <c r="O9" s="236">
        <f>ROUND(E9*N9,2)</f>
        <v>0</v>
      </c>
      <c r="P9" s="236">
        <v>0</v>
      </c>
      <c r="Q9" s="236">
        <f>ROUND(E9*P9,2)</f>
        <v>0</v>
      </c>
      <c r="R9" s="238"/>
      <c r="S9" s="238" t="s">
        <v>195</v>
      </c>
      <c r="T9" s="239" t="s">
        <v>196</v>
      </c>
      <c r="U9" s="223">
        <v>0</v>
      </c>
      <c r="V9" s="223">
        <f>ROUND(E9*U9,2)</f>
        <v>0</v>
      </c>
      <c r="W9" s="223"/>
      <c r="X9" s="223" t="s">
        <v>197</v>
      </c>
      <c r="Y9" s="223" t="s">
        <v>198</v>
      </c>
      <c r="Z9" s="212"/>
      <c r="AA9" s="212"/>
      <c r="AB9" s="212"/>
      <c r="AC9" s="212"/>
      <c r="AD9" s="212"/>
      <c r="AE9" s="212"/>
      <c r="AF9" s="212"/>
      <c r="AG9" s="212" t="s">
        <v>199</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5">
      <c r="A10" s="219"/>
      <c r="B10" s="220"/>
      <c r="C10" s="244" t="s">
        <v>200</v>
      </c>
      <c r="D10" s="240"/>
      <c r="E10" s="240"/>
      <c r="F10" s="240"/>
      <c r="G10" s="240"/>
      <c r="H10" s="223"/>
      <c r="I10" s="223"/>
      <c r="J10" s="223"/>
      <c r="K10" s="223"/>
      <c r="L10" s="223"/>
      <c r="M10" s="223"/>
      <c r="N10" s="222"/>
      <c r="O10" s="222"/>
      <c r="P10" s="222"/>
      <c r="Q10" s="222"/>
      <c r="R10" s="223"/>
      <c r="S10" s="223"/>
      <c r="T10" s="223"/>
      <c r="U10" s="223"/>
      <c r="V10" s="223"/>
      <c r="W10" s="223"/>
      <c r="X10" s="223"/>
      <c r="Y10" s="223"/>
      <c r="Z10" s="212"/>
      <c r="AA10" s="212"/>
      <c r="AB10" s="212"/>
      <c r="AC10" s="212"/>
      <c r="AD10" s="212"/>
      <c r="AE10" s="212"/>
      <c r="AF10" s="212"/>
      <c r="AG10" s="212" t="s">
        <v>201</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5">
      <c r="A11" s="233">
        <v>2</v>
      </c>
      <c r="B11" s="234" t="s">
        <v>202</v>
      </c>
      <c r="C11" s="243" t="s">
        <v>203</v>
      </c>
      <c r="D11" s="235" t="s">
        <v>194</v>
      </c>
      <c r="E11" s="236">
        <v>1</v>
      </c>
      <c r="F11" s="237"/>
      <c r="G11" s="238">
        <f>ROUND(E11*F11,2)</f>
        <v>0</v>
      </c>
      <c r="H11" s="237"/>
      <c r="I11" s="238">
        <f>ROUND(E11*H11,2)</f>
        <v>0</v>
      </c>
      <c r="J11" s="237"/>
      <c r="K11" s="238">
        <f>ROUND(E11*J11,2)</f>
        <v>0</v>
      </c>
      <c r="L11" s="238">
        <v>21</v>
      </c>
      <c r="M11" s="238">
        <f>G11*(1+L11/100)</f>
        <v>0</v>
      </c>
      <c r="N11" s="236">
        <v>0</v>
      </c>
      <c r="O11" s="236">
        <f>ROUND(E11*N11,2)</f>
        <v>0</v>
      </c>
      <c r="P11" s="236">
        <v>0</v>
      </c>
      <c r="Q11" s="236">
        <f>ROUND(E11*P11,2)</f>
        <v>0</v>
      </c>
      <c r="R11" s="238"/>
      <c r="S11" s="238" t="s">
        <v>204</v>
      </c>
      <c r="T11" s="239" t="s">
        <v>196</v>
      </c>
      <c r="U11" s="223">
        <v>0</v>
      </c>
      <c r="V11" s="223">
        <f>ROUND(E11*U11,2)</f>
        <v>0</v>
      </c>
      <c r="W11" s="223"/>
      <c r="X11" s="223" t="s">
        <v>197</v>
      </c>
      <c r="Y11" s="223" t="s">
        <v>198</v>
      </c>
      <c r="Z11" s="212"/>
      <c r="AA11" s="212"/>
      <c r="AB11" s="212"/>
      <c r="AC11" s="212"/>
      <c r="AD11" s="212"/>
      <c r="AE11" s="212"/>
      <c r="AF11" s="212"/>
      <c r="AG11" s="212" t="s">
        <v>199</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21" outlineLevel="2" x14ac:dyDescent="0.25">
      <c r="A12" s="219"/>
      <c r="B12" s="220"/>
      <c r="C12" s="244" t="s">
        <v>205</v>
      </c>
      <c r="D12" s="240"/>
      <c r="E12" s="240"/>
      <c r="F12" s="240"/>
      <c r="G12" s="240"/>
      <c r="H12" s="223"/>
      <c r="I12" s="223"/>
      <c r="J12" s="223"/>
      <c r="K12" s="223"/>
      <c r="L12" s="223"/>
      <c r="M12" s="223"/>
      <c r="N12" s="222"/>
      <c r="O12" s="222"/>
      <c r="P12" s="222"/>
      <c r="Q12" s="222"/>
      <c r="R12" s="223"/>
      <c r="S12" s="223"/>
      <c r="T12" s="223"/>
      <c r="U12" s="223"/>
      <c r="V12" s="223"/>
      <c r="W12" s="223"/>
      <c r="X12" s="223"/>
      <c r="Y12" s="223"/>
      <c r="Z12" s="212"/>
      <c r="AA12" s="212"/>
      <c r="AB12" s="212"/>
      <c r="AC12" s="212"/>
      <c r="AD12" s="212"/>
      <c r="AE12" s="212"/>
      <c r="AF12" s="212"/>
      <c r="AG12" s="212" t="s">
        <v>201</v>
      </c>
      <c r="AH12" s="212"/>
      <c r="AI12" s="212"/>
      <c r="AJ12" s="212"/>
      <c r="AK12" s="212"/>
      <c r="AL12" s="212"/>
      <c r="AM12" s="212"/>
      <c r="AN12" s="212"/>
      <c r="AO12" s="212"/>
      <c r="AP12" s="212"/>
      <c r="AQ12" s="212"/>
      <c r="AR12" s="212"/>
      <c r="AS12" s="212"/>
      <c r="AT12" s="212"/>
      <c r="AU12" s="212"/>
      <c r="AV12" s="212"/>
      <c r="AW12" s="212"/>
      <c r="AX12" s="212"/>
      <c r="AY12" s="212"/>
      <c r="AZ12" s="212"/>
      <c r="BA12" s="241" t="str">
        <f>C12</f>
        <v>Náklady na ztížené provádění stavebních prací v důsledku nepřerušeného provozu na staveništi. Náklady na ochranu zabudovaných konstrukcí proti poškození a znečištění. Průběžný úklid přilehlých ploch staveniště.</v>
      </c>
      <c r="BB12" s="212"/>
      <c r="BC12" s="212"/>
      <c r="BD12" s="212"/>
      <c r="BE12" s="212"/>
      <c r="BF12" s="212"/>
      <c r="BG12" s="212"/>
      <c r="BH12" s="212"/>
    </row>
    <row r="13" spans="1:60" outlineLevel="1" x14ac:dyDescent="0.25">
      <c r="A13" s="233">
        <v>3</v>
      </c>
      <c r="B13" s="234" t="s">
        <v>206</v>
      </c>
      <c r="C13" s="243" t="s">
        <v>207</v>
      </c>
      <c r="D13" s="235" t="s">
        <v>194</v>
      </c>
      <c r="E13" s="236">
        <v>1</v>
      </c>
      <c r="F13" s="237"/>
      <c r="G13" s="238">
        <f>ROUND(E13*F13,2)</f>
        <v>0</v>
      </c>
      <c r="H13" s="237"/>
      <c r="I13" s="238">
        <f>ROUND(E13*H13,2)</f>
        <v>0</v>
      </c>
      <c r="J13" s="237"/>
      <c r="K13" s="238">
        <f>ROUND(E13*J13,2)</f>
        <v>0</v>
      </c>
      <c r="L13" s="238">
        <v>21</v>
      </c>
      <c r="M13" s="238">
        <f>G13*(1+L13/100)</f>
        <v>0</v>
      </c>
      <c r="N13" s="236">
        <v>0</v>
      </c>
      <c r="O13" s="236">
        <f>ROUND(E13*N13,2)</f>
        <v>0</v>
      </c>
      <c r="P13" s="236">
        <v>0</v>
      </c>
      <c r="Q13" s="236">
        <f>ROUND(E13*P13,2)</f>
        <v>0</v>
      </c>
      <c r="R13" s="238"/>
      <c r="S13" s="238" t="s">
        <v>204</v>
      </c>
      <c r="T13" s="239" t="s">
        <v>196</v>
      </c>
      <c r="U13" s="223">
        <v>0</v>
      </c>
      <c r="V13" s="223">
        <f>ROUND(E13*U13,2)</f>
        <v>0</v>
      </c>
      <c r="W13" s="223"/>
      <c r="X13" s="223" t="s">
        <v>197</v>
      </c>
      <c r="Y13" s="223" t="s">
        <v>198</v>
      </c>
      <c r="Z13" s="212"/>
      <c r="AA13" s="212"/>
      <c r="AB13" s="212"/>
      <c r="AC13" s="212"/>
      <c r="AD13" s="212"/>
      <c r="AE13" s="212"/>
      <c r="AF13" s="212"/>
      <c r="AG13" s="212" t="s">
        <v>199</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2" x14ac:dyDescent="0.25">
      <c r="A14" s="219"/>
      <c r="B14" s="220"/>
      <c r="C14" s="244" t="s">
        <v>208</v>
      </c>
      <c r="D14" s="240"/>
      <c r="E14" s="240"/>
      <c r="F14" s="240"/>
      <c r="G14" s="240"/>
      <c r="H14" s="223"/>
      <c r="I14" s="223"/>
      <c r="J14" s="223"/>
      <c r="K14" s="223"/>
      <c r="L14" s="223"/>
      <c r="M14" s="223"/>
      <c r="N14" s="222"/>
      <c r="O14" s="222"/>
      <c r="P14" s="222"/>
      <c r="Q14" s="222"/>
      <c r="R14" s="223"/>
      <c r="S14" s="223"/>
      <c r="T14" s="223"/>
      <c r="U14" s="223"/>
      <c r="V14" s="223"/>
      <c r="W14" s="223"/>
      <c r="X14" s="223"/>
      <c r="Y14" s="223"/>
      <c r="Z14" s="212"/>
      <c r="AA14" s="212"/>
      <c r="AB14" s="212"/>
      <c r="AC14" s="212"/>
      <c r="AD14" s="212"/>
      <c r="AE14" s="212"/>
      <c r="AF14" s="212"/>
      <c r="AG14" s="212" t="s">
        <v>201</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x14ac:dyDescent="0.25">
      <c r="A15" s="226" t="s">
        <v>190</v>
      </c>
      <c r="B15" s="227" t="s">
        <v>160</v>
      </c>
      <c r="C15" s="242" t="s">
        <v>28</v>
      </c>
      <c r="D15" s="228"/>
      <c r="E15" s="229"/>
      <c r="F15" s="230"/>
      <c r="G15" s="230">
        <f>SUMIF(AG16:AG17,"&lt;&gt;NOR",G16:G17)</f>
        <v>0</v>
      </c>
      <c r="H15" s="230"/>
      <c r="I15" s="230">
        <f>SUM(I16:I17)</f>
        <v>0</v>
      </c>
      <c r="J15" s="230"/>
      <c r="K15" s="230">
        <f>SUM(K16:K17)</f>
        <v>0</v>
      </c>
      <c r="L15" s="230"/>
      <c r="M15" s="230">
        <f>SUM(M16:M17)</f>
        <v>0</v>
      </c>
      <c r="N15" s="229"/>
      <c r="O15" s="229">
        <f>SUM(O16:O17)</f>
        <v>0</v>
      </c>
      <c r="P15" s="229"/>
      <c r="Q15" s="229">
        <f>SUM(Q16:Q17)</f>
        <v>0</v>
      </c>
      <c r="R15" s="230"/>
      <c r="S15" s="230"/>
      <c r="T15" s="231"/>
      <c r="U15" s="225"/>
      <c r="V15" s="225">
        <f>SUM(V16:V17)</f>
        <v>0</v>
      </c>
      <c r="W15" s="225"/>
      <c r="X15" s="225"/>
      <c r="Y15" s="225"/>
      <c r="AG15" t="s">
        <v>191</v>
      </c>
    </row>
    <row r="16" spans="1:60" outlineLevel="1" x14ac:dyDescent="0.25">
      <c r="A16" s="233">
        <v>4</v>
      </c>
      <c r="B16" s="234" t="s">
        <v>209</v>
      </c>
      <c r="C16" s="243" t="s">
        <v>210</v>
      </c>
      <c r="D16" s="235" t="s">
        <v>194</v>
      </c>
      <c r="E16" s="236">
        <v>1</v>
      </c>
      <c r="F16" s="237"/>
      <c r="G16" s="238">
        <f>ROUND(E16*F16,2)</f>
        <v>0</v>
      </c>
      <c r="H16" s="237"/>
      <c r="I16" s="238">
        <f>ROUND(E16*H16,2)</f>
        <v>0</v>
      </c>
      <c r="J16" s="237"/>
      <c r="K16" s="238">
        <f>ROUND(E16*J16,2)</f>
        <v>0</v>
      </c>
      <c r="L16" s="238">
        <v>21</v>
      </c>
      <c r="M16" s="238">
        <f>G16*(1+L16/100)</f>
        <v>0</v>
      </c>
      <c r="N16" s="236">
        <v>0</v>
      </c>
      <c r="O16" s="236">
        <f>ROUND(E16*N16,2)</f>
        <v>0</v>
      </c>
      <c r="P16" s="236">
        <v>0</v>
      </c>
      <c r="Q16" s="236">
        <f>ROUND(E16*P16,2)</f>
        <v>0</v>
      </c>
      <c r="R16" s="238"/>
      <c r="S16" s="238" t="s">
        <v>204</v>
      </c>
      <c r="T16" s="239" t="s">
        <v>196</v>
      </c>
      <c r="U16" s="223">
        <v>0</v>
      </c>
      <c r="V16" s="223">
        <f>ROUND(E16*U16,2)</f>
        <v>0</v>
      </c>
      <c r="W16" s="223"/>
      <c r="X16" s="223" t="s">
        <v>197</v>
      </c>
      <c r="Y16" s="223" t="s">
        <v>198</v>
      </c>
      <c r="Z16" s="212"/>
      <c r="AA16" s="212"/>
      <c r="AB16" s="212"/>
      <c r="AC16" s="212"/>
      <c r="AD16" s="212"/>
      <c r="AE16" s="212"/>
      <c r="AF16" s="212"/>
      <c r="AG16" s="212" t="s">
        <v>199</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ht="31.2" outlineLevel="2" x14ac:dyDescent="0.25">
      <c r="A17" s="219"/>
      <c r="B17" s="220"/>
      <c r="C17" s="244" t="s">
        <v>211</v>
      </c>
      <c r="D17" s="240"/>
      <c r="E17" s="240"/>
      <c r="F17" s="240"/>
      <c r="G17" s="240"/>
      <c r="H17" s="223"/>
      <c r="I17" s="223"/>
      <c r="J17" s="223"/>
      <c r="K17" s="223"/>
      <c r="L17" s="223"/>
      <c r="M17" s="223"/>
      <c r="N17" s="222"/>
      <c r="O17" s="222"/>
      <c r="P17" s="222"/>
      <c r="Q17" s="222"/>
      <c r="R17" s="223"/>
      <c r="S17" s="223"/>
      <c r="T17" s="223"/>
      <c r="U17" s="223"/>
      <c r="V17" s="223"/>
      <c r="W17" s="223"/>
      <c r="X17" s="223"/>
      <c r="Y17" s="223"/>
      <c r="Z17" s="212"/>
      <c r="AA17" s="212"/>
      <c r="AB17" s="212"/>
      <c r="AC17" s="212"/>
      <c r="AD17" s="212"/>
      <c r="AE17" s="212"/>
      <c r="AF17" s="212"/>
      <c r="AG17" s="212" t="s">
        <v>201</v>
      </c>
      <c r="AH17" s="212"/>
      <c r="AI17" s="212"/>
      <c r="AJ17" s="212"/>
      <c r="AK17" s="212"/>
      <c r="AL17" s="212"/>
      <c r="AM17" s="212"/>
      <c r="AN17" s="212"/>
      <c r="AO17" s="212"/>
      <c r="AP17" s="212"/>
      <c r="AQ17" s="212"/>
      <c r="AR17" s="212"/>
      <c r="AS17" s="212"/>
      <c r="AT17" s="212"/>
      <c r="AU17" s="212"/>
      <c r="AV17" s="212"/>
      <c r="AW17" s="212"/>
      <c r="AX17" s="212"/>
      <c r="AY17" s="212"/>
      <c r="AZ17" s="212"/>
      <c r="BA17" s="241" t="str">
        <f>C17</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7" s="212"/>
      <c r="BC17" s="212"/>
      <c r="BD17" s="212"/>
      <c r="BE17" s="212"/>
      <c r="BF17" s="212"/>
      <c r="BG17" s="212"/>
      <c r="BH17" s="212"/>
    </row>
    <row r="18" spans="1:60" x14ac:dyDescent="0.25">
      <c r="A18" s="3"/>
      <c r="B18" s="4"/>
      <c r="C18" s="245"/>
      <c r="D18" s="6"/>
      <c r="E18" s="3"/>
      <c r="F18" s="3"/>
      <c r="G18" s="3"/>
      <c r="H18" s="3"/>
      <c r="I18" s="3"/>
      <c r="J18" s="3"/>
      <c r="K18" s="3"/>
      <c r="L18" s="3"/>
      <c r="M18" s="3"/>
      <c r="N18" s="3"/>
      <c r="O18" s="3"/>
      <c r="P18" s="3"/>
      <c r="Q18" s="3"/>
      <c r="R18" s="3"/>
      <c r="S18" s="3"/>
      <c r="T18" s="3"/>
      <c r="U18" s="3"/>
      <c r="V18" s="3"/>
      <c r="W18" s="3"/>
      <c r="X18" s="3"/>
      <c r="Y18" s="3"/>
      <c r="AE18">
        <v>12</v>
      </c>
      <c r="AF18">
        <v>21</v>
      </c>
      <c r="AG18" t="s">
        <v>176</v>
      </c>
    </row>
    <row r="19" spans="1:60" x14ac:dyDescent="0.25">
      <c r="A19" s="215"/>
      <c r="B19" s="216" t="s">
        <v>29</v>
      </c>
      <c r="C19" s="246"/>
      <c r="D19" s="217"/>
      <c r="E19" s="218"/>
      <c r="F19" s="218"/>
      <c r="G19" s="232">
        <f>G8+G15</f>
        <v>0</v>
      </c>
      <c r="H19" s="3"/>
      <c r="I19" s="3"/>
      <c r="J19" s="3"/>
      <c r="K19" s="3"/>
      <c r="L19" s="3"/>
      <c r="M19" s="3"/>
      <c r="N19" s="3"/>
      <c r="O19" s="3"/>
      <c r="P19" s="3"/>
      <c r="Q19" s="3"/>
      <c r="R19" s="3"/>
      <c r="S19" s="3"/>
      <c r="T19" s="3"/>
      <c r="U19" s="3"/>
      <c r="V19" s="3"/>
      <c r="W19" s="3"/>
      <c r="X19" s="3"/>
      <c r="Y19" s="3"/>
      <c r="AE19">
        <f>SUMIF(L7:L17,AE18,G7:G17)</f>
        <v>0</v>
      </c>
      <c r="AF19">
        <f>SUMIF(L7:L17,AF18,G7:G17)</f>
        <v>0</v>
      </c>
      <c r="AG19" t="s">
        <v>212</v>
      </c>
    </row>
    <row r="20" spans="1:60" x14ac:dyDescent="0.25">
      <c r="C20" s="247"/>
      <c r="D20" s="10"/>
      <c r="AG20" t="s">
        <v>213</v>
      </c>
    </row>
    <row r="21" spans="1:60" x14ac:dyDescent="0.25">
      <c r="D21" s="10"/>
    </row>
    <row r="22" spans="1:60" x14ac:dyDescent="0.25">
      <c r="D22" s="10"/>
    </row>
    <row r="23" spans="1:60" x14ac:dyDescent="0.25">
      <c r="D23" s="10"/>
    </row>
    <row r="24" spans="1:60" x14ac:dyDescent="0.25">
      <c r="D24" s="10"/>
    </row>
    <row r="25" spans="1:60" x14ac:dyDescent="0.25">
      <c r="D25" s="10"/>
    </row>
    <row r="26" spans="1:60" x14ac:dyDescent="0.25">
      <c r="D26" s="10"/>
    </row>
    <row r="27" spans="1:60" x14ac:dyDescent="0.25">
      <c r="D27" s="10"/>
    </row>
    <row r="28" spans="1:60" x14ac:dyDescent="0.25">
      <c r="D28" s="10"/>
    </row>
    <row r="29" spans="1:60" x14ac:dyDescent="0.25">
      <c r="D29" s="10"/>
    </row>
    <row r="30" spans="1:60" x14ac:dyDescent="0.25">
      <c r="D30" s="10"/>
    </row>
    <row r="31" spans="1:60" x14ac:dyDescent="0.25">
      <c r="D31" s="10"/>
    </row>
    <row r="32" spans="1:60" x14ac:dyDescent="0.25">
      <c r="D32" s="10"/>
    </row>
    <row r="33" spans="4:4" x14ac:dyDescent="0.25">
      <c r="D33" s="10"/>
    </row>
    <row r="34" spans="4:4" x14ac:dyDescent="0.25">
      <c r="D34" s="10"/>
    </row>
    <row r="35" spans="4:4" x14ac:dyDescent="0.25">
      <c r="D35" s="10"/>
    </row>
    <row r="36" spans="4:4" x14ac:dyDescent="0.25">
      <c r="D36" s="10"/>
    </row>
    <row r="37" spans="4:4" x14ac:dyDescent="0.25">
      <c r="D37" s="10"/>
    </row>
    <row r="38" spans="4:4" x14ac:dyDescent="0.25">
      <c r="D38" s="10"/>
    </row>
    <row r="39" spans="4:4" x14ac:dyDescent="0.25">
      <c r="D39" s="10"/>
    </row>
    <row r="40" spans="4:4" x14ac:dyDescent="0.25">
      <c r="D40" s="10"/>
    </row>
    <row r="41" spans="4:4" x14ac:dyDescent="0.25">
      <c r="D41" s="10"/>
    </row>
    <row r="42" spans="4:4" x14ac:dyDescent="0.25">
      <c r="D42" s="10"/>
    </row>
    <row r="43" spans="4:4" x14ac:dyDescent="0.25">
      <c r="D43" s="10"/>
    </row>
    <row r="44" spans="4:4" x14ac:dyDescent="0.25">
      <c r="D44" s="10"/>
    </row>
    <row r="45" spans="4:4" x14ac:dyDescent="0.25">
      <c r="D45" s="10"/>
    </row>
    <row r="46" spans="4:4" x14ac:dyDescent="0.25">
      <c r="D46" s="10"/>
    </row>
    <row r="47" spans="4:4" x14ac:dyDescent="0.25">
      <c r="D47" s="10"/>
    </row>
    <row r="48" spans="4:4" x14ac:dyDescent="0.25">
      <c r="D48" s="10"/>
    </row>
    <row r="49" spans="4:4" x14ac:dyDescent="0.25">
      <c r="D49" s="10"/>
    </row>
    <row r="50" spans="4:4" x14ac:dyDescent="0.25">
      <c r="D50" s="10"/>
    </row>
    <row r="51" spans="4:4" x14ac:dyDescent="0.25">
      <c r="D51" s="10"/>
    </row>
    <row r="52" spans="4:4" x14ac:dyDescent="0.25">
      <c r="D52" s="10"/>
    </row>
    <row r="53" spans="4:4" x14ac:dyDescent="0.25">
      <c r="D53" s="10"/>
    </row>
    <row r="54" spans="4:4" x14ac:dyDescent="0.25">
      <c r="D54" s="10"/>
    </row>
    <row r="55" spans="4:4" x14ac:dyDescent="0.25">
      <c r="D55" s="10"/>
    </row>
    <row r="56" spans="4:4" x14ac:dyDescent="0.25">
      <c r="D56" s="10"/>
    </row>
    <row r="57" spans="4:4" x14ac:dyDescent="0.25">
      <c r="D57" s="10"/>
    </row>
    <row r="58" spans="4:4" x14ac:dyDescent="0.25">
      <c r="D58" s="10"/>
    </row>
    <row r="59" spans="4:4" x14ac:dyDescent="0.25">
      <c r="D59" s="10"/>
    </row>
    <row r="60" spans="4:4" x14ac:dyDescent="0.25">
      <c r="D60" s="10"/>
    </row>
    <row r="61" spans="4:4" x14ac:dyDescent="0.25">
      <c r="D61" s="10"/>
    </row>
    <row r="62" spans="4:4" x14ac:dyDescent="0.25">
      <c r="D62" s="10"/>
    </row>
    <row r="63" spans="4:4" x14ac:dyDescent="0.25">
      <c r="D63" s="10"/>
    </row>
    <row r="64" spans="4:4" x14ac:dyDescent="0.25">
      <c r="D64" s="10"/>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s4ON/fJvVoGmj9KKTvxfcqeIAU9wFXMev5Dt9F0yfTwsvVV+H0aI+ndX8EQYw9wEpnXR6kH/wjEBq8y4zyze5w==" saltValue="5sivCOWJCInZY/xqsC75kQ==" spinCount="100000" sheet="1" formatRows="0"/>
  <mergeCells count="8">
    <mergeCell ref="C14:G14"/>
    <mergeCell ref="C17:G17"/>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3C6A6-DA03-49E8-90FF-2CFA8E57E795}">
  <sheetPr>
    <outlinePr summaryBelow="0"/>
  </sheetPr>
  <dimension ref="A1:BH5000"/>
  <sheetViews>
    <sheetView workbookViewId="0">
      <pane ySplit="7" topLeftCell="A8" activePane="bottomLeft" state="frozen"/>
      <selection pane="bottomLeft" sqref="A1:G1"/>
    </sheetView>
  </sheetViews>
  <sheetFormatPr defaultRowHeight="13.2" outlineLevelRow="3" x14ac:dyDescent="0.25"/>
  <cols>
    <col min="1" max="1" width="3.44140625" customWidth="1"/>
    <col min="2" max="2" width="12.6640625" style="176" customWidth="1"/>
    <col min="3" max="3" width="63.33203125" style="176"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5" width="0" hidden="1" customWidth="1"/>
    <col min="29" max="29" width="0" hidden="1" customWidth="1"/>
    <col min="31" max="41" width="0" hidden="1" customWidth="1"/>
    <col min="53" max="53" width="98.6640625" customWidth="1"/>
  </cols>
  <sheetData>
    <row r="1" spans="1:60" ht="15.75" customHeight="1" x14ac:dyDescent="0.3">
      <c r="A1" s="197" t="s">
        <v>214</v>
      </c>
      <c r="B1" s="197"/>
      <c r="C1" s="197"/>
      <c r="D1" s="197"/>
      <c r="E1" s="197"/>
      <c r="F1" s="197"/>
      <c r="G1" s="197"/>
      <c r="AG1" t="s">
        <v>162</v>
      </c>
    </row>
    <row r="2" spans="1:60" ht="25.05" customHeight="1" x14ac:dyDescent="0.25">
      <c r="A2" s="198" t="s">
        <v>7</v>
      </c>
      <c r="B2" s="48" t="s">
        <v>43</v>
      </c>
      <c r="C2" s="201" t="s">
        <v>44</v>
      </c>
      <c r="D2" s="199"/>
      <c r="E2" s="199"/>
      <c r="F2" s="199"/>
      <c r="G2" s="200"/>
      <c r="AG2" t="s">
        <v>163</v>
      </c>
    </row>
    <row r="3" spans="1:60" ht="25.05" customHeight="1" x14ac:dyDescent="0.25">
      <c r="A3" s="198" t="s">
        <v>8</v>
      </c>
      <c r="B3" s="48" t="s">
        <v>62</v>
      </c>
      <c r="C3" s="201" t="s">
        <v>63</v>
      </c>
      <c r="D3" s="199"/>
      <c r="E3" s="199"/>
      <c r="F3" s="199"/>
      <c r="G3" s="200"/>
      <c r="AC3" s="176" t="s">
        <v>163</v>
      </c>
      <c r="AG3" t="s">
        <v>166</v>
      </c>
    </row>
    <row r="4" spans="1:60" ht="25.05" customHeight="1" x14ac:dyDescent="0.25">
      <c r="A4" s="202" t="s">
        <v>9</v>
      </c>
      <c r="B4" s="203" t="s">
        <v>64</v>
      </c>
      <c r="C4" s="204" t="s">
        <v>65</v>
      </c>
      <c r="D4" s="205"/>
      <c r="E4" s="205"/>
      <c r="F4" s="205"/>
      <c r="G4" s="206"/>
      <c r="AG4" t="s">
        <v>167</v>
      </c>
    </row>
    <row r="5" spans="1:60" x14ac:dyDescent="0.25">
      <c r="D5" s="10"/>
    </row>
    <row r="6" spans="1:60" ht="39.6" x14ac:dyDescent="0.25">
      <c r="A6" s="208" t="s">
        <v>168</v>
      </c>
      <c r="B6" s="210" t="s">
        <v>169</v>
      </c>
      <c r="C6" s="210" t="s">
        <v>170</v>
      </c>
      <c r="D6" s="209" t="s">
        <v>171</v>
      </c>
      <c r="E6" s="208" t="s">
        <v>172</v>
      </c>
      <c r="F6" s="207" t="s">
        <v>173</v>
      </c>
      <c r="G6" s="208" t="s">
        <v>29</v>
      </c>
      <c r="H6" s="211" t="s">
        <v>30</v>
      </c>
      <c r="I6" s="211" t="s">
        <v>174</v>
      </c>
      <c r="J6" s="211" t="s">
        <v>31</v>
      </c>
      <c r="K6" s="211" t="s">
        <v>175</v>
      </c>
      <c r="L6" s="211" t="s">
        <v>176</v>
      </c>
      <c r="M6" s="211" t="s">
        <v>177</v>
      </c>
      <c r="N6" s="211" t="s">
        <v>178</v>
      </c>
      <c r="O6" s="211" t="s">
        <v>179</v>
      </c>
      <c r="P6" s="211" t="s">
        <v>180</v>
      </c>
      <c r="Q6" s="211" t="s">
        <v>181</v>
      </c>
      <c r="R6" s="211" t="s">
        <v>182</v>
      </c>
      <c r="S6" s="211" t="s">
        <v>183</v>
      </c>
      <c r="T6" s="211" t="s">
        <v>184</v>
      </c>
      <c r="U6" s="211" t="s">
        <v>185</v>
      </c>
      <c r="V6" s="211" t="s">
        <v>186</v>
      </c>
      <c r="W6" s="211" t="s">
        <v>187</v>
      </c>
      <c r="X6" s="211" t="s">
        <v>188</v>
      </c>
      <c r="Y6" s="211" t="s">
        <v>189</v>
      </c>
    </row>
    <row r="7" spans="1:60" hidden="1" x14ac:dyDescent="0.25">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5">
      <c r="A8" s="226" t="s">
        <v>190</v>
      </c>
      <c r="B8" s="227" t="s">
        <v>128</v>
      </c>
      <c r="C8" s="242" t="s">
        <v>129</v>
      </c>
      <c r="D8" s="228"/>
      <c r="E8" s="229"/>
      <c r="F8" s="230"/>
      <c r="G8" s="230">
        <f>SUMIF(AG9:AG12,"&lt;&gt;NOR",G9:G12)</f>
        <v>0</v>
      </c>
      <c r="H8" s="230"/>
      <c r="I8" s="230">
        <f>SUM(I9:I12)</f>
        <v>0</v>
      </c>
      <c r="J8" s="230"/>
      <c r="K8" s="230">
        <f>SUM(K9:K12)</f>
        <v>0</v>
      </c>
      <c r="L8" s="230"/>
      <c r="M8" s="230">
        <f>SUM(M9:M12)</f>
        <v>0</v>
      </c>
      <c r="N8" s="229"/>
      <c r="O8" s="229">
        <f>SUM(O9:O12)</f>
        <v>1.26</v>
      </c>
      <c r="P8" s="229"/>
      <c r="Q8" s="229">
        <f>SUM(Q9:Q12)</f>
        <v>0</v>
      </c>
      <c r="R8" s="230"/>
      <c r="S8" s="230"/>
      <c r="T8" s="231"/>
      <c r="U8" s="225"/>
      <c r="V8" s="225">
        <f>SUM(V9:V12)</f>
        <v>20.13</v>
      </c>
      <c r="W8" s="225"/>
      <c r="X8" s="225"/>
      <c r="Y8" s="225"/>
      <c r="AG8" t="s">
        <v>191</v>
      </c>
    </row>
    <row r="9" spans="1:60" outlineLevel="1" x14ac:dyDescent="0.25">
      <c r="A9" s="233">
        <v>1</v>
      </c>
      <c r="B9" s="234" t="s">
        <v>215</v>
      </c>
      <c r="C9" s="243" t="s">
        <v>216</v>
      </c>
      <c r="D9" s="235" t="s">
        <v>217</v>
      </c>
      <c r="E9" s="236">
        <v>45.761000000000003</v>
      </c>
      <c r="F9" s="237"/>
      <c r="G9" s="238">
        <f>ROUND(E9*F9,2)</f>
        <v>0</v>
      </c>
      <c r="H9" s="237"/>
      <c r="I9" s="238">
        <f>ROUND(E9*H9,2)</f>
        <v>0</v>
      </c>
      <c r="J9" s="237"/>
      <c r="K9" s="238">
        <f>ROUND(E9*J9,2)</f>
        <v>0</v>
      </c>
      <c r="L9" s="238">
        <v>21</v>
      </c>
      <c r="M9" s="238">
        <f>G9*(1+L9/100)</f>
        <v>0</v>
      </c>
      <c r="N9" s="236">
        <v>2.7570000000000001E-2</v>
      </c>
      <c r="O9" s="236">
        <f>ROUND(E9*N9,2)</f>
        <v>1.26</v>
      </c>
      <c r="P9" s="236">
        <v>0</v>
      </c>
      <c r="Q9" s="236">
        <f>ROUND(E9*P9,2)</f>
        <v>0</v>
      </c>
      <c r="R9" s="238" t="s">
        <v>218</v>
      </c>
      <c r="S9" s="238" t="s">
        <v>204</v>
      </c>
      <c r="T9" s="239" t="s">
        <v>204</v>
      </c>
      <c r="U9" s="223">
        <v>0.44</v>
      </c>
      <c r="V9" s="223">
        <f>ROUND(E9*U9,2)</f>
        <v>20.13</v>
      </c>
      <c r="W9" s="223"/>
      <c r="X9" s="223" t="s">
        <v>219</v>
      </c>
      <c r="Y9" s="223" t="s">
        <v>198</v>
      </c>
      <c r="Z9" s="212"/>
      <c r="AA9" s="212"/>
      <c r="AB9" s="212"/>
      <c r="AC9" s="212"/>
      <c r="AD9" s="212"/>
      <c r="AE9" s="212"/>
      <c r="AF9" s="212"/>
      <c r="AG9" s="212" t="s">
        <v>220</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5">
      <c r="A10" s="219"/>
      <c r="B10" s="220"/>
      <c r="C10" s="261" t="s">
        <v>221</v>
      </c>
      <c r="D10" s="250"/>
      <c r="E10" s="250"/>
      <c r="F10" s="250"/>
      <c r="G10" s="250"/>
      <c r="H10" s="223"/>
      <c r="I10" s="223"/>
      <c r="J10" s="223"/>
      <c r="K10" s="223"/>
      <c r="L10" s="223"/>
      <c r="M10" s="223"/>
      <c r="N10" s="222"/>
      <c r="O10" s="222"/>
      <c r="P10" s="222"/>
      <c r="Q10" s="222"/>
      <c r="R10" s="223"/>
      <c r="S10" s="223"/>
      <c r="T10" s="223"/>
      <c r="U10" s="223"/>
      <c r="V10" s="223"/>
      <c r="W10" s="223"/>
      <c r="X10" s="223"/>
      <c r="Y10" s="223"/>
      <c r="Z10" s="212"/>
      <c r="AA10" s="212"/>
      <c r="AB10" s="212"/>
      <c r="AC10" s="212"/>
      <c r="AD10" s="212"/>
      <c r="AE10" s="212"/>
      <c r="AF10" s="212"/>
      <c r="AG10" s="212" t="s">
        <v>222</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2" x14ac:dyDescent="0.25">
      <c r="A11" s="219"/>
      <c r="B11" s="220"/>
      <c r="C11" s="262" t="s">
        <v>223</v>
      </c>
      <c r="D11" s="248"/>
      <c r="E11" s="249"/>
      <c r="F11" s="223"/>
      <c r="G11" s="223"/>
      <c r="H11" s="223"/>
      <c r="I11" s="223"/>
      <c r="J11" s="223"/>
      <c r="K11" s="223"/>
      <c r="L11" s="223"/>
      <c r="M11" s="223"/>
      <c r="N11" s="222"/>
      <c r="O11" s="222"/>
      <c r="P11" s="222"/>
      <c r="Q11" s="222"/>
      <c r="R11" s="223"/>
      <c r="S11" s="223"/>
      <c r="T11" s="223"/>
      <c r="U11" s="223"/>
      <c r="V11" s="223"/>
      <c r="W11" s="223"/>
      <c r="X11" s="223"/>
      <c r="Y11" s="223"/>
      <c r="Z11" s="212"/>
      <c r="AA11" s="212"/>
      <c r="AB11" s="212"/>
      <c r="AC11" s="212"/>
      <c r="AD11" s="212"/>
      <c r="AE11" s="212"/>
      <c r="AF11" s="212"/>
      <c r="AG11" s="212" t="s">
        <v>224</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3" x14ac:dyDescent="0.25">
      <c r="A12" s="219"/>
      <c r="B12" s="220"/>
      <c r="C12" s="262" t="s">
        <v>225</v>
      </c>
      <c r="D12" s="248"/>
      <c r="E12" s="249">
        <v>45.761000000000003</v>
      </c>
      <c r="F12" s="223"/>
      <c r="G12" s="223"/>
      <c r="H12" s="223"/>
      <c r="I12" s="223"/>
      <c r="J12" s="223"/>
      <c r="K12" s="223"/>
      <c r="L12" s="223"/>
      <c r="M12" s="223"/>
      <c r="N12" s="222"/>
      <c r="O12" s="222"/>
      <c r="P12" s="222"/>
      <c r="Q12" s="222"/>
      <c r="R12" s="223"/>
      <c r="S12" s="223"/>
      <c r="T12" s="223"/>
      <c r="U12" s="223"/>
      <c r="V12" s="223"/>
      <c r="W12" s="223"/>
      <c r="X12" s="223"/>
      <c r="Y12" s="223"/>
      <c r="Z12" s="212"/>
      <c r="AA12" s="212"/>
      <c r="AB12" s="212"/>
      <c r="AC12" s="212"/>
      <c r="AD12" s="212"/>
      <c r="AE12" s="212"/>
      <c r="AF12" s="212"/>
      <c r="AG12" s="212" t="s">
        <v>224</v>
      </c>
      <c r="AH12" s="212">
        <v>5</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x14ac:dyDescent="0.25">
      <c r="A13" s="226" t="s">
        <v>190</v>
      </c>
      <c r="B13" s="227" t="s">
        <v>130</v>
      </c>
      <c r="C13" s="242" t="s">
        <v>131</v>
      </c>
      <c r="D13" s="228"/>
      <c r="E13" s="229"/>
      <c r="F13" s="230"/>
      <c r="G13" s="230">
        <f>SUMIF(AG14:AG16,"&lt;&gt;NOR",G14:G16)</f>
        <v>0</v>
      </c>
      <c r="H13" s="230"/>
      <c r="I13" s="230">
        <f>SUM(I14:I16)</f>
        <v>0</v>
      </c>
      <c r="J13" s="230"/>
      <c r="K13" s="230">
        <f>SUM(K14:K16)</f>
        <v>0</v>
      </c>
      <c r="L13" s="230"/>
      <c r="M13" s="230">
        <f>SUM(M14:M16)</f>
        <v>0</v>
      </c>
      <c r="N13" s="229"/>
      <c r="O13" s="229">
        <f>SUM(O14:O16)</f>
        <v>0.73</v>
      </c>
      <c r="P13" s="229"/>
      <c r="Q13" s="229">
        <f>SUM(Q14:Q16)</f>
        <v>0</v>
      </c>
      <c r="R13" s="230"/>
      <c r="S13" s="230"/>
      <c r="T13" s="231"/>
      <c r="U13" s="225"/>
      <c r="V13" s="225">
        <f>SUM(V14:V16)</f>
        <v>14.08</v>
      </c>
      <c r="W13" s="225"/>
      <c r="X13" s="225"/>
      <c r="Y13" s="225"/>
      <c r="AG13" t="s">
        <v>191</v>
      </c>
    </row>
    <row r="14" spans="1:60" ht="20.399999999999999" outlineLevel="1" x14ac:dyDescent="0.25">
      <c r="A14" s="233">
        <v>2</v>
      </c>
      <c r="B14" s="234" t="s">
        <v>226</v>
      </c>
      <c r="C14" s="243" t="s">
        <v>227</v>
      </c>
      <c r="D14" s="235" t="s">
        <v>228</v>
      </c>
      <c r="E14" s="236">
        <v>14</v>
      </c>
      <c r="F14" s="237"/>
      <c r="G14" s="238">
        <f>ROUND(E14*F14,2)</f>
        <v>0</v>
      </c>
      <c r="H14" s="237"/>
      <c r="I14" s="238">
        <f>ROUND(E14*H14,2)</f>
        <v>0</v>
      </c>
      <c r="J14" s="237"/>
      <c r="K14" s="238">
        <f>ROUND(E14*J14,2)</f>
        <v>0</v>
      </c>
      <c r="L14" s="238">
        <v>21</v>
      </c>
      <c r="M14" s="238">
        <f>G14*(1+L14/100)</f>
        <v>0</v>
      </c>
      <c r="N14" s="236">
        <v>5.203E-2</v>
      </c>
      <c r="O14" s="236">
        <f>ROUND(E14*N14,2)</f>
        <v>0.73</v>
      </c>
      <c r="P14" s="236">
        <v>0</v>
      </c>
      <c r="Q14" s="236">
        <f>ROUND(E14*P14,2)</f>
        <v>0</v>
      </c>
      <c r="R14" s="238" t="s">
        <v>229</v>
      </c>
      <c r="S14" s="238" t="s">
        <v>204</v>
      </c>
      <c r="T14" s="239" t="s">
        <v>204</v>
      </c>
      <c r="U14" s="223">
        <v>1.006</v>
      </c>
      <c r="V14" s="223">
        <f>ROUND(E14*U14,2)</f>
        <v>14.08</v>
      </c>
      <c r="W14" s="223"/>
      <c r="X14" s="223" t="s">
        <v>219</v>
      </c>
      <c r="Y14" s="223" t="s">
        <v>198</v>
      </c>
      <c r="Z14" s="212"/>
      <c r="AA14" s="212"/>
      <c r="AB14" s="212"/>
      <c r="AC14" s="212"/>
      <c r="AD14" s="212"/>
      <c r="AE14" s="212"/>
      <c r="AF14" s="212"/>
      <c r="AG14" s="212" t="s">
        <v>220</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2" x14ac:dyDescent="0.25">
      <c r="A15" s="219"/>
      <c r="B15" s="220"/>
      <c r="C15" s="261" t="s">
        <v>230</v>
      </c>
      <c r="D15" s="250"/>
      <c r="E15" s="250"/>
      <c r="F15" s="250"/>
      <c r="G15" s="250"/>
      <c r="H15" s="223"/>
      <c r="I15" s="223"/>
      <c r="J15" s="223"/>
      <c r="K15" s="223"/>
      <c r="L15" s="223"/>
      <c r="M15" s="223"/>
      <c r="N15" s="222"/>
      <c r="O15" s="222"/>
      <c r="P15" s="222"/>
      <c r="Q15" s="222"/>
      <c r="R15" s="223"/>
      <c r="S15" s="223"/>
      <c r="T15" s="223"/>
      <c r="U15" s="223"/>
      <c r="V15" s="223"/>
      <c r="W15" s="223"/>
      <c r="X15" s="223"/>
      <c r="Y15" s="223"/>
      <c r="Z15" s="212"/>
      <c r="AA15" s="212"/>
      <c r="AB15" s="212"/>
      <c r="AC15" s="212"/>
      <c r="AD15" s="212"/>
      <c r="AE15" s="212"/>
      <c r="AF15" s="212"/>
      <c r="AG15" s="212" t="s">
        <v>222</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2" x14ac:dyDescent="0.25">
      <c r="A16" s="219"/>
      <c r="B16" s="220"/>
      <c r="C16" s="262" t="s">
        <v>231</v>
      </c>
      <c r="D16" s="248"/>
      <c r="E16" s="249">
        <v>14</v>
      </c>
      <c r="F16" s="223"/>
      <c r="G16" s="223"/>
      <c r="H16" s="223"/>
      <c r="I16" s="223"/>
      <c r="J16" s="223"/>
      <c r="K16" s="223"/>
      <c r="L16" s="223"/>
      <c r="M16" s="223"/>
      <c r="N16" s="222"/>
      <c r="O16" s="222"/>
      <c r="P16" s="222"/>
      <c r="Q16" s="222"/>
      <c r="R16" s="223"/>
      <c r="S16" s="223"/>
      <c r="T16" s="223"/>
      <c r="U16" s="223"/>
      <c r="V16" s="223"/>
      <c r="W16" s="223"/>
      <c r="X16" s="223"/>
      <c r="Y16" s="223"/>
      <c r="Z16" s="212"/>
      <c r="AA16" s="212"/>
      <c r="AB16" s="212"/>
      <c r="AC16" s="212"/>
      <c r="AD16" s="212"/>
      <c r="AE16" s="212"/>
      <c r="AF16" s="212"/>
      <c r="AG16" s="212" t="s">
        <v>224</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x14ac:dyDescent="0.25">
      <c r="A17" s="226" t="s">
        <v>190</v>
      </c>
      <c r="B17" s="227" t="s">
        <v>132</v>
      </c>
      <c r="C17" s="242" t="s">
        <v>133</v>
      </c>
      <c r="D17" s="228"/>
      <c r="E17" s="229"/>
      <c r="F17" s="230"/>
      <c r="G17" s="230">
        <f>SUMIF(AG18:AG69,"&lt;&gt;NOR",G18:G69)</f>
        <v>0</v>
      </c>
      <c r="H17" s="230"/>
      <c r="I17" s="230">
        <f>SUM(I18:I69)</f>
        <v>0</v>
      </c>
      <c r="J17" s="230"/>
      <c r="K17" s="230">
        <f>SUM(K18:K69)</f>
        <v>0</v>
      </c>
      <c r="L17" s="230"/>
      <c r="M17" s="230">
        <f>SUM(M18:M69)</f>
        <v>0</v>
      </c>
      <c r="N17" s="229"/>
      <c r="O17" s="229">
        <f>SUM(O18:O69)</f>
        <v>13.549999999999999</v>
      </c>
      <c r="P17" s="229"/>
      <c r="Q17" s="229">
        <f>SUM(Q18:Q69)</f>
        <v>0</v>
      </c>
      <c r="R17" s="230"/>
      <c r="S17" s="230"/>
      <c r="T17" s="231"/>
      <c r="U17" s="225"/>
      <c r="V17" s="225">
        <f>SUM(V18:V69)</f>
        <v>349.28</v>
      </c>
      <c r="W17" s="225"/>
      <c r="X17" s="225"/>
      <c r="Y17" s="225"/>
      <c r="AG17" t="s">
        <v>191</v>
      </c>
    </row>
    <row r="18" spans="1:60" outlineLevel="1" x14ac:dyDescent="0.25">
      <c r="A18" s="233">
        <v>3</v>
      </c>
      <c r="B18" s="234" t="s">
        <v>232</v>
      </c>
      <c r="C18" s="243" t="s">
        <v>233</v>
      </c>
      <c r="D18" s="235" t="s">
        <v>217</v>
      </c>
      <c r="E18" s="236">
        <v>388.58800000000002</v>
      </c>
      <c r="F18" s="237"/>
      <c r="G18" s="238">
        <f>ROUND(E18*F18,2)</f>
        <v>0</v>
      </c>
      <c r="H18" s="237"/>
      <c r="I18" s="238">
        <f>ROUND(E18*H18,2)</f>
        <v>0</v>
      </c>
      <c r="J18" s="237"/>
      <c r="K18" s="238">
        <f>ROUND(E18*J18,2)</f>
        <v>0</v>
      </c>
      <c r="L18" s="238">
        <v>21</v>
      </c>
      <c r="M18" s="238">
        <f>G18*(1+L18/100)</f>
        <v>0</v>
      </c>
      <c r="N18" s="236">
        <v>4.0000000000000003E-5</v>
      </c>
      <c r="O18" s="236">
        <f>ROUND(E18*N18,2)</f>
        <v>0.02</v>
      </c>
      <c r="P18" s="236">
        <v>0</v>
      </c>
      <c r="Q18" s="236">
        <f>ROUND(E18*P18,2)</f>
        <v>0</v>
      </c>
      <c r="R18" s="238" t="s">
        <v>218</v>
      </c>
      <c r="S18" s="238" t="s">
        <v>204</v>
      </c>
      <c r="T18" s="239" t="s">
        <v>204</v>
      </c>
      <c r="U18" s="223">
        <v>7.8E-2</v>
      </c>
      <c r="V18" s="223">
        <f>ROUND(E18*U18,2)</f>
        <v>30.31</v>
      </c>
      <c r="W18" s="223"/>
      <c r="X18" s="223" t="s">
        <v>219</v>
      </c>
      <c r="Y18" s="223" t="s">
        <v>198</v>
      </c>
      <c r="Z18" s="212"/>
      <c r="AA18" s="212"/>
      <c r="AB18" s="212"/>
      <c r="AC18" s="212"/>
      <c r="AD18" s="212"/>
      <c r="AE18" s="212"/>
      <c r="AF18" s="212"/>
      <c r="AG18" s="212" t="s">
        <v>220</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ht="21" outlineLevel="2" x14ac:dyDescent="0.25">
      <c r="A19" s="219"/>
      <c r="B19" s="220"/>
      <c r="C19" s="261" t="s">
        <v>234</v>
      </c>
      <c r="D19" s="250"/>
      <c r="E19" s="250"/>
      <c r="F19" s="250"/>
      <c r="G19" s="250"/>
      <c r="H19" s="223"/>
      <c r="I19" s="223"/>
      <c r="J19" s="223"/>
      <c r="K19" s="223"/>
      <c r="L19" s="223"/>
      <c r="M19" s="223"/>
      <c r="N19" s="222"/>
      <c r="O19" s="222"/>
      <c r="P19" s="222"/>
      <c r="Q19" s="222"/>
      <c r="R19" s="223"/>
      <c r="S19" s="223"/>
      <c r="T19" s="223"/>
      <c r="U19" s="223"/>
      <c r="V19" s="223"/>
      <c r="W19" s="223"/>
      <c r="X19" s="223"/>
      <c r="Y19" s="223"/>
      <c r="Z19" s="212"/>
      <c r="AA19" s="212"/>
      <c r="AB19" s="212"/>
      <c r="AC19" s="212"/>
      <c r="AD19" s="212"/>
      <c r="AE19" s="212"/>
      <c r="AF19" s="212"/>
      <c r="AG19" s="212" t="s">
        <v>222</v>
      </c>
      <c r="AH19" s="212"/>
      <c r="AI19" s="212"/>
      <c r="AJ19" s="212"/>
      <c r="AK19" s="212"/>
      <c r="AL19" s="212"/>
      <c r="AM19" s="212"/>
      <c r="AN19" s="212"/>
      <c r="AO19" s="212"/>
      <c r="AP19" s="212"/>
      <c r="AQ19" s="212"/>
      <c r="AR19" s="212"/>
      <c r="AS19" s="212"/>
      <c r="AT19" s="212"/>
      <c r="AU19" s="212"/>
      <c r="AV19" s="212"/>
      <c r="AW19" s="212"/>
      <c r="AX19" s="212"/>
      <c r="AY19" s="212"/>
      <c r="AZ19" s="212"/>
      <c r="BA19" s="241" t="str">
        <f>C19</f>
        <v>které se zřizují před úpravami povrchu, a obalení osazených dveřních zárubní před znečištěním při úpravách povrchu nástřikem plastických maltovin včetně pozdějšího odkrytí,</v>
      </c>
      <c r="BB19" s="212"/>
      <c r="BC19" s="212"/>
      <c r="BD19" s="212"/>
      <c r="BE19" s="212"/>
      <c r="BF19" s="212"/>
      <c r="BG19" s="212"/>
      <c r="BH19" s="212"/>
    </row>
    <row r="20" spans="1:60" outlineLevel="2" x14ac:dyDescent="0.25">
      <c r="A20" s="219"/>
      <c r="B20" s="220"/>
      <c r="C20" s="262" t="s">
        <v>235</v>
      </c>
      <c r="D20" s="248"/>
      <c r="E20" s="249">
        <v>175.17</v>
      </c>
      <c r="F20" s="223"/>
      <c r="G20" s="223"/>
      <c r="H20" s="223"/>
      <c r="I20" s="223"/>
      <c r="J20" s="223"/>
      <c r="K20" s="223"/>
      <c r="L20" s="223"/>
      <c r="M20" s="223"/>
      <c r="N20" s="222"/>
      <c r="O20" s="222"/>
      <c r="P20" s="222"/>
      <c r="Q20" s="222"/>
      <c r="R20" s="223"/>
      <c r="S20" s="223"/>
      <c r="T20" s="223"/>
      <c r="U20" s="223"/>
      <c r="V20" s="223"/>
      <c r="W20" s="223"/>
      <c r="X20" s="223"/>
      <c r="Y20" s="223"/>
      <c r="Z20" s="212"/>
      <c r="AA20" s="212"/>
      <c r="AB20" s="212"/>
      <c r="AC20" s="212"/>
      <c r="AD20" s="212"/>
      <c r="AE20" s="212"/>
      <c r="AF20" s="212"/>
      <c r="AG20" s="212" t="s">
        <v>224</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3" x14ac:dyDescent="0.25">
      <c r="A21" s="219"/>
      <c r="B21" s="220"/>
      <c r="C21" s="262" t="s">
        <v>236</v>
      </c>
      <c r="D21" s="248"/>
      <c r="E21" s="249">
        <v>45.149000000000001</v>
      </c>
      <c r="F21" s="223"/>
      <c r="G21" s="223"/>
      <c r="H21" s="223"/>
      <c r="I21" s="223"/>
      <c r="J21" s="223"/>
      <c r="K21" s="223"/>
      <c r="L21" s="223"/>
      <c r="M21" s="223"/>
      <c r="N21" s="222"/>
      <c r="O21" s="222"/>
      <c r="P21" s="222"/>
      <c r="Q21" s="222"/>
      <c r="R21" s="223"/>
      <c r="S21" s="223"/>
      <c r="T21" s="223"/>
      <c r="U21" s="223"/>
      <c r="V21" s="223"/>
      <c r="W21" s="223"/>
      <c r="X21" s="223"/>
      <c r="Y21" s="223"/>
      <c r="Z21" s="212"/>
      <c r="AA21" s="212"/>
      <c r="AB21" s="212"/>
      <c r="AC21" s="212"/>
      <c r="AD21" s="212"/>
      <c r="AE21" s="212"/>
      <c r="AF21" s="212"/>
      <c r="AG21" s="212" t="s">
        <v>224</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3" x14ac:dyDescent="0.25">
      <c r="A22" s="219"/>
      <c r="B22" s="220"/>
      <c r="C22" s="262" t="s">
        <v>237</v>
      </c>
      <c r="D22" s="248"/>
      <c r="E22" s="249">
        <v>6.6150000000000002</v>
      </c>
      <c r="F22" s="223"/>
      <c r="G22" s="223"/>
      <c r="H22" s="223"/>
      <c r="I22" s="223"/>
      <c r="J22" s="223"/>
      <c r="K22" s="223"/>
      <c r="L22" s="223"/>
      <c r="M22" s="223"/>
      <c r="N22" s="222"/>
      <c r="O22" s="222"/>
      <c r="P22" s="222"/>
      <c r="Q22" s="222"/>
      <c r="R22" s="223"/>
      <c r="S22" s="223"/>
      <c r="T22" s="223"/>
      <c r="U22" s="223"/>
      <c r="V22" s="223"/>
      <c r="W22" s="223"/>
      <c r="X22" s="223"/>
      <c r="Y22" s="223"/>
      <c r="Z22" s="212"/>
      <c r="AA22" s="212"/>
      <c r="AB22" s="212"/>
      <c r="AC22" s="212"/>
      <c r="AD22" s="212"/>
      <c r="AE22" s="212"/>
      <c r="AF22" s="212"/>
      <c r="AG22" s="212" t="s">
        <v>224</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3" x14ac:dyDescent="0.25">
      <c r="A23" s="219"/>
      <c r="B23" s="220"/>
      <c r="C23" s="262" t="s">
        <v>238</v>
      </c>
      <c r="D23" s="248"/>
      <c r="E23" s="249">
        <v>31.654</v>
      </c>
      <c r="F23" s="223"/>
      <c r="G23" s="223"/>
      <c r="H23" s="223"/>
      <c r="I23" s="223"/>
      <c r="J23" s="223"/>
      <c r="K23" s="223"/>
      <c r="L23" s="223"/>
      <c r="M23" s="223"/>
      <c r="N23" s="222"/>
      <c r="O23" s="222"/>
      <c r="P23" s="222"/>
      <c r="Q23" s="222"/>
      <c r="R23" s="223"/>
      <c r="S23" s="223"/>
      <c r="T23" s="223"/>
      <c r="U23" s="223"/>
      <c r="V23" s="223"/>
      <c r="W23" s="223"/>
      <c r="X23" s="223"/>
      <c r="Y23" s="223"/>
      <c r="Z23" s="212"/>
      <c r="AA23" s="212"/>
      <c r="AB23" s="212"/>
      <c r="AC23" s="212"/>
      <c r="AD23" s="212"/>
      <c r="AE23" s="212"/>
      <c r="AF23" s="212"/>
      <c r="AG23" s="212" t="s">
        <v>224</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3" x14ac:dyDescent="0.25">
      <c r="A24" s="219"/>
      <c r="B24" s="220"/>
      <c r="C24" s="262" t="s">
        <v>239</v>
      </c>
      <c r="D24" s="248"/>
      <c r="E24" s="249">
        <v>10</v>
      </c>
      <c r="F24" s="223"/>
      <c r="G24" s="223"/>
      <c r="H24" s="223"/>
      <c r="I24" s="223"/>
      <c r="J24" s="223"/>
      <c r="K24" s="223"/>
      <c r="L24" s="223"/>
      <c r="M24" s="223"/>
      <c r="N24" s="222"/>
      <c r="O24" s="222"/>
      <c r="P24" s="222"/>
      <c r="Q24" s="222"/>
      <c r="R24" s="223"/>
      <c r="S24" s="223"/>
      <c r="T24" s="223"/>
      <c r="U24" s="223"/>
      <c r="V24" s="223"/>
      <c r="W24" s="223"/>
      <c r="X24" s="223"/>
      <c r="Y24" s="223"/>
      <c r="Z24" s="212"/>
      <c r="AA24" s="212"/>
      <c r="AB24" s="212"/>
      <c r="AC24" s="212"/>
      <c r="AD24" s="212"/>
      <c r="AE24" s="212"/>
      <c r="AF24" s="212"/>
      <c r="AG24" s="212" t="s">
        <v>224</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3" x14ac:dyDescent="0.25">
      <c r="A25" s="219"/>
      <c r="B25" s="220"/>
      <c r="C25" s="262" t="s">
        <v>240</v>
      </c>
      <c r="D25" s="248"/>
      <c r="E25" s="249">
        <v>100</v>
      </c>
      <c r="F25" s="223"/>
      <c r="G25" s="223"/>
      <c r="H25" s="223"/>
      <c r="I25" s="223"/>
      <c r="J25" s="223"/>
      <c r="K25" s="223"/>
      <c r="L25" s="223"/>
      <c r="M25" s="223"/>
      <c r="N25" s="222"/>
      <c r="O25" s="222"/>
      <c r="P25" s="222"/>
      <c r="Q25" s="222"/>
      <c r="R25" s="223"/>
      <c r="S25" s="223"/>
      <c r="T25" s="223"/>
      <c r="U25" s="223"/>
      <c r="V25" s="223"/>
      <c r="W25" s="223"/>
      <c r="X25" s="223"/>
      <c r="Y25" s="223"/>
      <c r="Z25" s="212"/>
      <c r="AA25" s="212"/>
      <c r="AB25" s="212"/>
      <c r="AC25" s="212"/>
      <c r="AD25" s="212"/>
      <c r="AE25" s="212"/>
      <c r="AF25" s="212"/>
      <c r="AG25" s="212" t="s">
        <v>224</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3" x14ac:dyDescent="0.25">
      <c r="A26" s="219"/>
      <c r="B26" s="220"/>
      <c r="C26" s="262" t="s">
        <v>241</v>
      </c>
      <c r="D26" s="248"/>
      <c r="E26" s="249">
        <v>10</v>
      </c>
      <c r="F26" s="223"/>
      <c r="G26" s="223"/>
      <c r="H26" s="223"/>
      <c r="I26" s="223"/>
      <c r="J26" s="223"/>
      <c r="K26" s="223"/>
      <c r="L26" s="223"/>
      <c r="M26" s="223"/>
      <c r="N26" s="222"/>
      <c r="O26" s="222"/>
      <c r="P26" s="222"/>
      <c r="Q26" s="222"/>
      <c r="R26" s="223"/>
      <c r="S26" s="223"/>
      <c r="T26" s="223"/>
      <c r="U26" s="223"/>
      <c r="V26" s="223"/>
      <c r="W26" s="223"/>
      <c r="X26" s="223"/>
      <c r="Y26" s="223"/>
      <c r="Z26" s="212"/>
      <c r="AA26" s="212"/>
      <c r="AB26" s="212"/>
      <c r="AC26" s="212"/>
      <c r="AD26" s="212"/>
      <c r="AE26" s="212"/>
      <c r="AF26" s="212"/>
      <c r="AG26" s="212" t="s">
        <v>224</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3" x14ac:dyDescent="0.25">
      <c r="A27" s="219"/>
      <c r="B27" s="220"/>
      <c r="C27" s="262" t="s">
        <v>242</v>
      </c>
      <c r="D27" s="248"/>
      <c r="E27" s="249">
        <v>10</v>
      </c>
      <c r="F27" s="223"/>
      <c r="G27" s="223"/>
      <c r="H27" s="223"/>
      <c r="I27" s="223"/>
      <c r="J27" s="223"/>
      <c r="K27" s="223"/>
      <c r="L27" s="223"/>
      <c r="M27" s="223"/>
      <c r="N27" s="222"/>
      <c r="O27" s="222"/>
      <c r="P27" s="222"/>
      <c r="Q27" s="222"/>
      <c r="R27" s="223"/>
      <c r="S27" s="223"/>
      <c r="T27" s="223"/>
      <c r="U27" s="223"/>
      <c r="V27" s="223"/>
      <c r="W27" s="223"/>
      <c r="X27" s="223"/>
      <c r="Y27" s="223"/>
      <c r="Z27" s="212"/>
      <c r="AA27" s="212"/>
      <c r="AB27" s="212"/>
      <c r="AC27" s="212"/>
      <c r="AD27" s="212"/>
      <c r="AE27" s="212"/>
      <c r="AF27" s="212"/>
      <c r="AG27" s="212" t="s">
        <v>224</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5">
      <c r="A28" s="233">
        <v>4</v>
      </c>
      <c r="B28" s="234" t="s">
        <v>243</v>
      </c>
      <c r="C28" s="243" t="s">
        <v>244</v>
      </c>
      <c r="D28" s="235" t="s">
        <v>228</v>
      </c>
      <c r="E28" s="236">
        <v>14</v>
      </c>
      <c r="F28" s="237"/>
      <c r="G28" s="238">
        <f>ROUND(E28*F28,2)</f>
        <v>0</v>
      </c>
      <c r="H28" s="237"/>
      <c r="I28" s="238">
        <f>ROUND(E28*H28,2)</f>
        <v>0</v>
      </c>
      <c r="J28" s="237"/>
      <c r="K28" s="238">
        <f>ROUND(E28*J28,2)</f>
        <v>0</v>
      </c>
      <c r="L28" s="238">
        <v>21</v>
      </c>
      <c r="M28" s="238">
        <f>G28*(1+L28/100)</f>
        <v>0</v>
      </c>
      <c r="N28" s="236">
        <v>1.091E-2</v>
      </c>
      <c r="O28" s="236">
        <f>ROUND(E28*N28,2)</f>
        <v>0.15</v>
      </c>
      <c r="P28" s="236">
        <v>0</v>
      </c>
      <c r="Q28" s="236">
        <f>ROUND(E28*P28,2)</f>
        <v>0</v>
      </c>
      <c r="R28" s="238" t="s">
        <v>229</v>
      </c>
      <c r="S28" s="238" t="s">
        <v>204</v>
      </c>
      <c r="T28" s="239" t="s">
        <v>204</v>
      </c>
      <c r="U28" s="223">
        <v>0.51171</v>
      </c>
      <c r="V28" s="223">
        <f>ROUND(E28*U28,2)</f>
        <v>7.16</v>
      </c>
      <c r="W28" s="223"/>
      <c r="X28" s="223" t="s">
        <v>219</v>
      </c>
      <c r="Y28" s="223" t="s">
        <v>198</v>
      </c>
      <c r="Z28" s="212"/>
      <c r="AA28" s="212"/>
      <c r="AB28" s="212"/>
      <c r="AC28" s="212"/>
      <c r="AD28" s="212"/>
      <c r="AE28" s="212"/>
      <c r="AF28" s="212"/>
      <c r="AG28" s="212" t="s">
        <v>220</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2" x14ac:dyDescent="0.25">
      <c r="A29" s="219"/>
      <c r="B29" s="220"/>
      <c r="C29" s="261" t="s">
        <v>245</v>
      </c>
      <c r="D29" s="250"/>
      <c r="E29" s="250"/>
      <c r="F29" s="250"/>
      <c r="G29" s="250"/>
      <c r="H29" s="223"/>
      <c r="I29" s="223"/>
      <c r="J29" s="223"/>
      <c r="K29" s="223"/>
      <c r="L29" s="223"/>
      <c r="M29" s="223"/>
      <c r="N29" s="222"/>
      <c r="O29" s="222"/>
      <c r="P29" s="222"/>
      <c r="Q29" s="222"/>
      <c r="R29" s="223"/>
      <c r="S29" s="223"/>
      <c r="T29" s="223"/>
      <c r="U29" s="223"/>
      <c r="V29" s="223"/>
      <c r="W29" s="223"/>
      <c r="X29" s="223"/>
      <c r="Y29" s="223"/>
      <c r="Z29" s="212"/>
      <c r="AA29" s="212"/>
      <c r="AB29" s="212"/>
      <c r="AC29" s="212"/>
      <c r="AD29" s="212"/>
      <c r="AE29" s="212"/>
      <c r="AF29" s="212"/>
      <c r="AG29" s="212" t="s">
        <v>222</v>
      </c>
      <c r="AH29" s="212"/>
      <c r="AI29" s="212"/>
      <c r="AJ29" s="212"/>
      <c r="AK29" s="212"/>
      <c r="AL29" s="212"/>
      <c r="AM29" s="212"/>
      <c r="AN29" s="212"/>
      <c r="AO29" s="212"/>
      <c r="AP29" s="212"/>
      <c r="AQ29" s="212"/>
      <c r="AR29" s="212"/>
      <c r="AS29" s="212"/>
      <c r="AT29" s="212"/>
      <c r="AU29" s="212"/>
      <c r="AV29" s="212"/>
      <c r="AW29" s="212"/>
      <c r="AX29" s="212"/>
      <c r="AY29" s="212"/>
      <c r="AZ29" s="212"/>
      <c r="BA29" s="241" t="str">
        <f>C29</f>
        <v>jakoukoliv maltou, z pomocného pracovního lešení o výšce podlahy do 1900 mm a pro zatížení do 1,5 kPa,</v>
      </c>
      <c r="BB29" s="212"/>
      <c r="BC29" s="212"/>
      <c r="BD29" s="212"/>
      <c r="BE29" s="212"/>
      <c r="BF29" s="212"/>
      <c r="BG29" s="212"/>
      <c r="BH29" s="212"/>
    </row>
    <row r="30" spans="1:60" outlineLevel="2" x14ac:dyDescent="0.25">
      <c r="A30" s="219"/>
      <c r="B30" s="220"/>
      <c r="C30" s="262" t="s">
        <v>246</v>
      </c>
      <c r="D30" s="248"/>
      <c r="E30" s="249">
        <v>14</v>
      </c>
      <c r="F30" s="223"/>
      <c r="G30" s="223"/>
      <c r="H30" s="223"/>
      <c r="I30" s="223"/>
      <c r="J30" s="223"/>
      <c r="K30" s="223"/>
      <c r="L30" s="223"/>
      <c r="M30" s="223"/>
      <c r="N30" s="222"/>
      <c r="O30" s="222"/>
      <c r="P30" s="222"/>
      <c r="Q30" s="222"/>
      <c r="R30" s="223"/>
      <c r="S30" s="223"/>
      <c r="T30" s="223"/>
      <c r="U30" s="223"/>
      <c r="V30" s="223"/>
      <c r="W30" s="223"/>
      <c r="X30" s="223"/>
      <c r="Y30" s="223"/>
      <c r="Z30" s="212"/>
      <c r="AA30" s="212"/>
      <c r="AB30" s="212"/>
      <c r="AC30" s="212"/>
      <c r="AD30" s="212"/>
      <c r="AE30" s="212"/>
      <c r="AF30" s="212"/>
      <c r="AG30" s="212" t="s">
        <v>224</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ht="20.399999999999999" outlineLevel="1" x14ac:dyDescent="0.25">
      <c r="A31" s="233">
        <v>5</v>
      </c>
      <c r="B31" s="234" t="s">
        <v>247</v>
      </c>
      <c r="C31" s="243" t="s">
        <v>248</v>
      </c>
      <c r="D31" s="235" t="s">
        <v>217</v>
      </c>
      <c r="E31" s="236">
        <v>175.17</v>
      </c>
      <c r="F31" s="237"/>
      <c r="G31" s="238">
        <f>ROUND(E31*F31,2)</f>
        <v>0</v>
      </c>
      <c r="H31" s="237"/>
      <c r="I31" s="238">
        <f>ROUND(E31*H31,2)</f>
        <v>0</v>
      </c>
      <c r="J31" s="237"/>
      <c r="K31" s="238">
        <f>ROUND(E31*J31,2)</f>
        <v>0</v>
      </c>
      <c r="L31" s="238">
        <v>21</v>
      </c>
      <c r="M31" s="238">
        <f>G31*(1+L31/100)</f>
        <v>0</v>
      </c>
      <c r="N31" s="236">
        <v>1.5879999999999998E-2</v>
      </c>
      <c r="O31" s="236">
        <f>ROUND(E31*N31,2)</f>
        <v>2.78</v>
      </c>
      <c r="P31" s="236">
        <v>0</v>
      </c>
      <c r="Q31" s="236">
        <f>ROUND(E31*P31,2)</f>
        <v>0</v>
      </c>
      <c r="R31" s="238" t="s">
        <v>229</v>
      </c>
      <c r="S31" s="238" t="s">
        <v>204</v>
      </c>
      <c r="T31" s="239" t="s">
        <v>204</v>
      </c>
      <c r="U31" s="223">
        <v>0.33605000000000002</v>
      </c>
      <c r="V31" s="223">
        <f>ROUND(E31*U31,2)</f>
        <v>58.87</v>
      </c>
      <c r="W31" s="223"/>
      <c r="X31" s="223" t="s">
        <v>219</v>
      </c>
      <c r="Y31" s="223" t="s">
        <v>249</v>
      </c>
      <c r="Z31" s="212"/>
      <c r="AA31" s="212"/>
      <c r="AB31" s="212"/>
      <c r="AC31" s="212"/>
      <c r="AD31" s="212"/>
      <c r="AE31" s="212"/>
      <c r="AF31" s="212"/>
      <c r="AG31" s="212" t="s">
        <v>220</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2" x14ac:dyDescent="0.25">
      <c r="A32" s="219"/>
      <c r="B32" s="220"/>
      <c r="C32" s="244" t="s">
        <v>250</v>
      </c>
      <c r="D32" s="240"/>
      <c r="E32" s="240"/>
      <c r="F32" s="240"/>
      <c r="G32" s="240"/>
      <c r="H32" s="223"/>
      <c r="I32" s="223"/>
      <c r="J32" s="223"/>
      <c r="K32" s="223"/>
      <c r="L32" s="223"/>
      <c r="M32" s="223"/>
      <c r="N32" s="222"/>
      <c r="O32" s="222"/>
      <c r="P32" s="222"/>
      <c r="Q32" s="222"/>
      <c r="R32" s="223"/>
      <c r="S32" s="223"/>
      <c r="T32" s="223"/>
      <c r="U32" s="223"/>
      <c r="V32" s="223"/>
      <c r="W32" s="223"/>
      <c r="X32" s="223"/>
      <c r="Y32" s="223"/>
      <c r="Z32" s="212"/>
      <c r="AA32" s="212"/>
      <c r="AB32" s="212"/>
      <c r="AC32" s="212"/>
      <c r="AD32" s="212"/>
      <c r="AE32" s="212"/>
      <c r="AF32" s="212"/>
      <c r="AG32" s="212" t="s">
        <v>201</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2" x14ac:dyDescent="0.25">
      <c r="A33" s="219"/>
      <c r="B33" s="220"/>
      <c r="C33" s="262" t="s">
        <v>251</v>
      </c>
      <c r="D33" s="248"/>
      <c r="E33" s="249">
        <v>175.17</v>
      </c>
      <c r="F33" s="223"/>
      <c r="G33" s="223"/>
      <c r="H33" s="223"/>
      <c r="I33" s="223"/>
      <c r="J33" s="223"/>
      <c r="K33" s="223"/>
      <c r="L33" s="223"/>
      <c r="M33" s="223"/>
      <c r="N33" s="222"/>
      <c r="O33" s="222"/>
      <c r="P33" s="222"/>
      <c r="Q33" s="222"/>
      <c r="R33" s="223"/>
      <c r="S33" s="223"/>
      <c r="T33" s="223"/>
      <c r="U33" s="223"/>
      <c r="V33" s="223"/>
      <c r="W33" s="223"/>
      <c r="X33" s="223"/>
      <c r="Y33" s="223"/>
      <c r="Z33" s="212"/>
      <c r="AA33" s="212"/>
      <c r="AB33" s="212"/>
      <c r="AC33" s="212"/>
      <c r="AD33" s="212"/>
      <c r="AE33" s="212"/>
      <c r="AF33" s="212"/>
      <c r="AG33" s="212" t="s">
        <v>224</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ht="20.399999999999999" outlineLevel="1" x14ac:dyDescent="0.25">
      <c r="A34" s="233">
        <v>6</v>
      </c>
      <c r="B34" s="234" t="s">
        <v>252</v>
      </c>
      <c r="C34" s="243" t="s">
        <v>253</v>
      </c>
      <c r="D34" s="235" t="s">
        <v>217</v>
      </c>
      <c r="E34" s="236">
        <v>175.17</v>
      </c>
      <c r="F34" s="237"/>
      <c r="G34" s="238">
        <f>ROUND(E34*F34,2)</f>
        <v>0</v>
      </c>
      <c r="H34" s="237"/>
      <c r="I34" s="238">
        <f>ROUND(E34*H34,2)</f>
        <v>0</v>
      </c>
      <c r="J34" s="237"/>
      <c r="K34" s="238">
        <f>ROUND(E34*J34,2)</f>
        <v>0</v>
      </c>
      <c r="L34" s="238">
        <v>21</v>
      </c>
      <c r="M34" s="238">
        <f>G34*(1+L34/100)</f>
        <v>0</v>
      </c>
      <c r="N34" s="236">
        <v>1.9000000000000001E-4</v>
      </c>
      <c r="O34" s="236">
        <f>ROUND(E34*N34,2)</f>
        <v>0.03</v>
      </c>
      <c r="P34" s="236">
        <v>0</v>
      </c>
      <c r="Q34" s="236">
        <f>ROUND(E34*P34,2)</f>
        <v>0</v>
      </c>
      <c r="R34" s="238" t="s">
        <v>218</v>
      </c>
      <c r="S34" s="238" t="s">
        <v>204</v>
      </c>
      <c r="T34" s="239" t="s">
        <v>204</v>
      </c>
      <c r="U34" s="223">
        <v>6.83E-2</v>
      </c>
      <c r="V34" s="223">
        <f>ROUND(E34*U34,2)</f>
        <v>11.96</v>
      </c>
      <c r="W34" s="223"/>
      <c r="X34" s="223" t="s">
        <v>219</v>
      </c>
      <c r="Y34" s="223" t="s">
        <v>249</v>
      </c>
      <c r="Z34" s="212"/>
      <c r="AA34" s="212"/>
      <c r="AB34" s="212"/>
      <c r="AC34" s="212"/>
      <c r="AD34" s="212"/>
      <c r="AE34" s="212"/>
      <c r="AF34" s="212"/>
      <c r="AG34" s="212" t="s">
        <v>220</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2" x14ac:dyDescent="0.25">
      <c r="A35" s="219"/>
      <c r="B35" s="220"/>
      <c r="C35" s="261" t="s">
        <v>254</v>
      </c>
      <c r="D35" s="250"/>
      <c r="E35" s="250"/>
      <c r="F35" s="250"/>
      <c r="G35" s="250"/>
      <c r="H35" s="223"/>
      <c r="I35" s="223"/>
      <c r="J35" s="223"/>
      <c r="K35" s="223"/>
      <c r="L35" s="223"/>
      <c r="M35" s="223"/>
      <c r="N35" s="222"/>
      <c r="O35" s="222"/>
      <c r="P35" s="222"/>
      <c r="Q35" s="222"/>
      <c r="R35" s="223"/>
      <c r="S35" s="223"/>
      <c r="T35" s="223"/>
      <c r="U35" s="223"/>
      <c r="V35" s="223"/>
      <c r="W35" s="223"/>
      <c r="X35" s="223"/>
      <c r="Y35" s="223"/>
      <c r="Z35" s="212"/>
      <c r="AA35" s="212"/>
      <c r="AB35" s="212"/>
      <c r="AC35" s="212"/>
      <c r="AD35" s="212"/>
      <c r="AE35" s="212"/>
      <c r="AF35" s="212"/>
      <c r="AG35" s="212" t="s">
        <v>222</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2" x14ac:dyDescent="0.25">
      <c r="A36" s="219"/>
      <c r="B36" s="220"/>
      <c r="C36" s="262" t="s">
        <v>255</v>
      </c>
      <c r="D36" s="248"/>
      <c r="E36" s="249">
        <v>175.17</v>
      </c>
      <c r="F36" s="223"/>
      <c r="G36" s="223"/>
      <c r="H36" s="223"/>
      <c r="I36" s="223"/>
      <c r="J36" s="223"/>
      <c r="K36" s="223"/>
      <c r="L36" s="223"/>
      <c r="M36" s="223"/>
      <c r="N36" s="222"/>
      <c r="O36" s="222"/>
      <c r="P36" s="222"/>
      <c r="Q36" s="222"/>
      <c r="R36" s="223"/>
      <c r="S36" s="223"/>
      <c r="T36" s="223"/>
      <c r="U36" s="223"/>
      <c r="V36" s="223"/>
      <c r="W36" s="223"/>
      <c r="X36" s="223"/>
      <c r="Y36" s="223"/>
      <c r="Z36" s="212"/>
      <c r="AA36" s="212"/>
      <c r="AB36" s="212"/>
      <c r="AC36" s="212"/>
      <c r="AD36" s="212"/>
      <c r="AE36" s="212"/>
      <c r="AF36" s="212"/>
      <c r="AG36" s="212" t="s">
        <v>224</v>
      </c>
      <c r="AH36" s="212">
        <v>5</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ht="20.399999999999999" outlineLevel="1" x14ac:dyDescent="0.25">
      <c r="A37" s="233">
        <v>7</v>
      </c>
      <c r="B37" s="234" t="s">
        <v>256</v>
      </c>
      <c r="C37" s="243" t="s">
        <v>257</v>
      </c>
      <c r="D37" s="235" t="s">
        <v>217</v>
      </c>
      <c r="E37" s="236">
        <v>175.17</v>
      </c>
      <c r="F37" s="237"/>
      <c r="G37" s="238">
        <f>ROUND(E37*F37,2)</f>
        <v>0</v>
      </c>
      <c r="H37" s="237"/>
      <c r="I37" s="238">
        <f>ROUND(E37*H37,2)</f>
        <v>0</v>
      </c>
      <c r="J37" s="237"/>
      <c r="K37" s="238">
        <f>ROUND(E37*J37,2)</f>
        <v>0</v>
      </c>
      <c r="L37" s="238">
        <v>21</v>
      </c>
      <c r="M37" s="238">
        <f>G37*(1+L37/100)</f>
        <v>0</v>
      </c>
      <c r="N37" s="236">
        <v>6.9699999999999996E-3</v>
      </c>
      <c r="O37" s="236">
        <f>ROUND(E37*N37,2)</f>
        <v>1.22</v>
      </c>
      <c r="P37" s="236">
        <v>0</v>
      </c>
      <c r="Q37" s="236">
        <f>ROUND(E37*P37,2)</f>
        <v>0</v>
      </c>
      <c r="R37" s="238" t="s">
        <v>218</v>
      </c>
      <c r="S37" s="238" t="s">
        <v>195</v>
      </c>
      <c r="T37" s="239" t="s">
        <v>196</v>
      </c>
      <c r="U37" s="223">
        <v>0.36499999999999999</v>
      </c>
      <c r="V37" s="223">
        <f>ROUND(E37*U37,2)</f>
        <v>63.94</v>
      </c>
      <c r="W37" s="223"/>
      <c r="X37" s="223" t="s">
        <v>219</v>
      </c>
      <c r="Y37" s="223" t="s">
        <v>249</v>
      </c>
      <c r="Z37" s="212"/>
      <c r="AA37" s="212"/>
      <c r="AB37" s="212"/>
      <c r="AC37" s="212"/>
      <c r="AD37" s="212"/>
      <c r="AE37" s="212"/>
      <c r="AF37" s="212"/>
      <c r="AG37" s="212" t="s">
        <v>220</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2" x14ac:dyDescent="0.25">
      <c r="A38" s="219"/>
      <c r="B38" s="220"/>
      <c r="C38" s="261" t="s">
        <v>254</v>
      </c>
      <c r="D38" s="250"/>
      <c r="E38" s="250"/>
      <c r="F38" s="250"/>
      <c r="G38" s="250"/>
      <c r="H38" s="223"/>
      <c r="I38" s="223"/>
      <c r="J38" s="223"/>
      <c r="K38" s="223"/>
      <c r="L38" s="223"/>
      <c r="M38" s="223"/>
      <c r="N38" s="222"/>
      <c r="O38" s="222"/>
      <c r="P38" s="222"/>
      <c r="Q38" s="222"/>
      <c r="R38" s="223"/>
      <c r="S38" s="223"/>
      <c r="T38" s="223"/>
      <c r="U38" s="223"/>
      <c r="V38" s="223"/>
      <c r="W38" s="223"/>
      <c r="X38" s="223"/>
      <c r="Y38" s="223"/>
      <c r="Z38" s="212"/>
      <c r="AA38" s="212"/>
      <c r="AB38" s="212"/>
      <c r="AC38" s="212"/>
      <c r="AD38" s="212"/>
      <c r="AE38" s="212"/>
      <c r="AF38" s="212"/>
      <c r="AG38" s="212" t="s">
        <v>222</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2" x14ac:dyDescent="0.25">
      <c r="A39" s="219"/>
      <c r="B39" s="220"/>
      <c r="C39" s="263" t="s">
        <v>258</v>
      </c>
      <c r="D39" s="251"/>
      <c r="E39" s="251"/>
      <c r="F39" s="251"/>
      <c r="G39" s="251"/>
      <c r="H39" s="223"/>
      <c r="I39" s="223"/>
      <c r="J39" s="223"/>
      <c r="K39" s="223"/>
      <c r="L39" s="223"/>
      <c r="M39" s="223"/>
      <c r="N39" s="222"/>
      <c r="O39" s="222"/>
      <c r="P39" s="222"/>
      <c r="Q39" s="222"/>
      <c r="R39" s="223"/>
      <c r="S39" s="223"/>
      <c r="T39" s="223"/>
      <c r="U39" s="223"/>
      <c r="V39" s="223"/>
      <c r="W39" s="223"/>
      <c r="X39" s="223"/>
      <c r="Y39" s="223"/>
      <c r="Z39" s="212"/>
      <c r="AA39" s="212"/>
      <c r="AB39" s="212"/>
      <c r="AC39" s="212"/>
      <c r="AD39" s="212"/>
      <c r="AE39" s="212"/>
      <c r="AF39" s="212"/>
      <c r="AG39" s="212" t="s">
        <v>201</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2" x14ac:dyDescent="0.25">
      <c r="A40" s="219"/>
      <c r="B40" s="220"/>
      <c r="C40" s="262" t="s">
        <v>255</v>
      </c>
      <c r="D40" s="248"/>
      <c r="E40" s="249">
        <v>175.17</v>
      </c>
      <c r="F40" s="223"/>
      <c r="G40" s="223"/>
      <c r="H40" s="223"/>
      <c r="I40" s="223"/>
      <c r="J40" s="223"/>
      <c r="K40" s="223"/>
      <c r="L40" s="223"/>
      <c r="M40" s="223"/>
      <c r="N40" s="222"/>
      <c r="O40" s="222"/>
      <c r="P40" s="222"/>
      <c r="Q40" s="222"/>
      <c r="R40" s="223"/>
      <c r="S40" s="223"/>
      <c r="T40" s="223"/>
      <c r="U40" s="223"/>
      <c r="V40" s="223"/>
      <c r="W40" s="223"/>
      <c r="X40" s="223"/>
      <c r="Y40" s="223"/>
      <c r="Z40" s="212"/>
      <c r="AA40" s="212"/>
      <c r="AB40" s="212"/>
      <c r="AC40" s="212"/>
      <c r="AD40" s="212"/>
      <c r="AE40" s="212"/>
      <c r="AF40" s="212"/>
      <c r="AG40" s="212" t="s">
        <v>224</v>
      </c>
      <c r="AH40" s="212">
        <v>5</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ht="20.399999999999999" outlineLevel="1" x14ac:dyDescent="0.25">
      <c r="A41" s="233">
        <v>8</v>
      </c>
      <c r="B41" s="234" t="s">
        <v>259</v>
      </c>
      <c r="C41" s="243" t="s">
        <v>260</v>
      </c>
      <c r="D41" s="235" t="s">
        <v>217</v>
      </c>
      <c r="E41" s="236">
        <v>26.275500000000001</v>
      </c>
      <c r="F41" s="237"/>
      <c r="G41" s="238">
        <f>ROUND(E41*F41,2)</f>
        <v>0</v>
      </c>
      <c r="H41" s="237"/>
      <c r="I41" s="238">
        <f>ROUND(E41*H41,2)</f>
        <v>0</v>
      </c>
      <c r="J41" s="237"/>
      <c r="K41" s="238">
        <f>ROUND(E41*J41,2)</f>
        <v>0</v>
      </c>
      <c r="L41" s="238">
        <v>21</v>
      </c>
      <c r="M41" s="238">
        <f>G41*(1+L41/100)</f>
        <v>0</v>
      </c>
      <c r="N41" s="236">
        <v>0</v>
      </c>
      <c r="O41" s="236">
        <f>ROUND(E41*N41,2)</f>
        <v>0</v>
      </c>
      <c r="P41" s="236">
        <v>0</v>
      </c>
      <c r="Q41" s="236">
        <f>ROUND(E41*P41,2)</f>
        <v>0</v>
      </c>
      <c r="R41" s="238" t="s">
        <v>218</v>
      </c>
      <c r="S41" s="238" t="s">
        <v>204</v>
      </c>
      <c r="T41" s="239" t="s">
        <v>204</v>
      </c>
      <c r="U41" s="223">
        <v>0.39</v>
      </c>
      <c r="V41" s="223">
        <f>ROUND(E41*U41,2)</f>
        <v>10.25</v>
      </c>
      <c r="W41" s="223"/>
      <c r="X41" s="223" t="s">
        <v>219</v>
      </c>
      <c r="Y41" s="223" t="s">
        <v>249</v>
      </c>
      <c r="Z41" s="212"/>
      <c r="AA41" s="212"/>
      <c r="AB41" s="212"/>
      <c r="AC41" s="212"/>
      <c r="AD41" s="212"/>
      <c r="AE41" s="212"/>
      <c r="AF41" s="212"/>
      <c r="AG41" s="212" t="s">
        <v>220</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2" x14ac:dyDescent="0.25">
      <c r="A42" s="219"/>
      <c r="B42" s="220"/>
      <c r="C42" s="262" t="s">
        <v>261</v>
      </c>
      <c r="D42" s="248"/>
      <c r="E42" s="249">
        <v>26.275500000000001</v>
      </c>
      <c r="F42" s="223"/>
      <c r="G42" s="223"/>
      <c r="H42" s="223"/>
      <c r="I42" s="223"/>
      <c r="J42" s="223"/>
      <c r="K42" s="223"/>
      <c r="L42" s="223"/>
      <c r="M42" s="223"/>
      <c r="N42" s="222"/>
      <c r="O42" s="222"/>
      <c r="P42" s="222"/>
      <c r="Q42" s="222"/>
      <c r="R42" s="223"/>
      <c r="S42" s="223"/>
      <c r="T42" s="223"/>
      <c r="U42" s="223"/>
      <c r="V42" s="223"/>
      <c r="W42" s="223"/>
      <c r="X42" s="223"/>
      <c r="Y42" s="223"/>
      <c r="Z42" s="212"/>
      <c r="AA42" s="212"/>
      <c r="AB42" s="212"/>
      <c r="AC42" s="212"/>
      <c r="AD42" s="212"/>
      <c r="AE42" s="212"/>
      <c r="AF42" s="212"/>
      <c r="AG42" s="212" t="s">
        <v>224</v>
      </c>
      <c r="AH42" s="212">
        <v>5</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3" x14ac:dyDescent="0.25">
      <c r="A43" s="219"/>
      <c r="B43" s="220"/>
      <c r="C43" s="262" t="s">
        <v>262</v>
      </c>
      <c r="D43" s="248"/>
      <c r="E43" s="249"/>
      <c r="F43" s="223"/>
      <c r="G43" s="223"/>
      <c r="H43" s="223"/>
      <c r="I43" s="223"/>
      <c r="J43" s="223"/>
      <c r="K43" s="223"/>
      <c r="L43" s="223"/>
      <c r="M43" s="223"/>
      <c r="N43" s="222"/>
      <c r="O43" s="222"/>
      <c r="P43" s="222"/>
      <c r="Q43" s="222"/>
      <c r="R43" s="223"/>
      <c r="S43" s="223"/>
      <c r="T43" s="223"/>
      <c r="U43" s="223"/>
      <c r="V43" s="223"/>
      <c r="W43" s="223"/>
      <c r="X43" s="223"/>
      <c r="Y43" s="223"/>
      <c r="Z43" s="212"/>
      <c r="AA43" s="212"/>
      <c r="AB43" s="212"/>
      <c r="AC43" s="212"/>
      <c r="AD43" s="212"/>
      <c r="AE43" s="212"/>
      <c r="AF43" s="212"/>
      <c r="AG43" s="212" t="s">
        <v>224</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ht="20.399999999999999" outlineLevel="1" x14ac:dyDescent="0.25">
      <c r="A44" s="233">
        <v>9</v>
      </c>
      <c r="B44" s="234" t="s">
        <v>263</v>
      </c>
      <c r="C44" s="243" t="s">
        <v>264</v>
      </c>
      <c r="D44" s="235" t="s">
        <v>217</v>
      </c>
      <c r="E44" s="236">
        <v>138.42506</v>
      </c>
      <c r="F44" s="237"/>
      <c r="G44" s="238">
        <f>ROUND(E44*F44,2)</f>
        <v>0</v>
      </c>
      <c r="H44" s="237"/>
      <c r="I44" s="238">
        <f>ROUND(E44*H44,2)</f>
        <v>0</v>
      </c>
      <c r="J44" s="237"/>
      <c r="K44" s="238">
        <f>ROUND(E44*J44,2)</f>
        <v>0</v>
      </c>
      <c r="L44" s="238">
        <v>21</v>
      </c>
      <c r="M44" s="238">
        <f>G44*(1+L44/100)</f>
        <v>0</v>
      </c>
      <c r="N44" s="236">
        <v>1.5810000000000001E-2</v>
      </c>
      <c r="O44" s="236">
        <f>ROUND(E44*N44,2)</f>
        <v>2.19</v>
      </c>
      <c r="P44" s="236">
        <v>0</v>
      </c>
      <c r="Q44" s="236">
        <f>ROUND(E44*P44,2)</f>
        <v>0</v>
      </c>
      <c r="R44" s="238" t="s">
        <v>229</v>
      </c>
      <c r="S44" s="238" t="s">
        <v>204</v>
      </c>
      <c r="T44" s="239" t="s">
        <v>204</v>
      </c>
      <c r="U44" s="223">
        <v>0.24845</v>
      </c>
      <c r="V44" s="223">
        <f>ROUND(E44*U44,2)</f>
        <v>34.39</v>
      </c>
      <c r="W44" s="223"/>
      <c r="X44" s="223" t="s">
        <v>219</v>
      </c>
      <c r="Y44" s="223" t="s">
        <v>265</v>
      </c>
      <c r="Z44" s="212"/>
      <c r="AA44" s="212"/>
      <c r="AB44" s="212"/>
      <c r="AC44" s="212"/>
      <c r="AD44" s="212"/>
      <c r="AE44" s="212"/>
      <c r="AF44" s="212"/>
      <c r="AG44" s="212" t="s">
        <v>220</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2" x14ac:dyDescent="0.25">
      <c r="A45" s="219"/>
      <c r="B45" s="220"/>
      <c r="C45" s="244" t="s">
        <v>250</v>
      </c>
      <c r="D45" s="240"/>
      <c r="E45" s="240"/>
      <c r="F45" s="240"/>
      <c r="G45" s="240"/>
      <c r="H45" s="223"/>
      <c r="I45" s="223"/>
      <c r="J45" s="223"/>
      <c r="K45" s="223"/>
      <c r="L45" s="223"/>
      <c r="M45" s="223"/>
      <c r="N45" s="222"/>
      <c r="O45" s="222"/>
      <c r="P45" s="222"/>
      <c r="Q45" s="222"/>
      <c r="R45" s="223"/>
      <c r="S45" s="223"/>
      <c r="T45" s="223"/>
      <c r="U45" s="223"/>
      <c r="V45" s="223"/>
      <c r="W45" s="223"/>
      <c r="X45" s="223"/>
      <c r="Y45" s="223"/>
      <c r="Z45" s="212"/>
      <c r="AA45" s="212"/>
      <c r="AB45" s="212"/>
      <c r="AC45" s="212"/>
      <c r="AD45" s="212"/>
      <c r="AE45" s="212"/>
      <c r="AF45" s="212"/>
      <c r="AG45" s="212" t="s">
        <v>201</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2" x14ac:dyDescent="0.25">
      <c r="A46" s="219"/>
      <c r="B46" s="220"/>
      <c r="C46" s="262" t="s">
        <v>266</v>
      </c>
      <c r="D46" s="248"/>
      <c r="E46" s="249"/>
      <c r="F46" s="223"/>
      <c r="G46" s="223"/>
      <c r="H46" s="223"/>
      <c r="I46" s="223"/>
      <c r="J46" s="223"/>
      <c r="K46" s="223"/>
      <c r="L46" s="223"/>
      <c r="M46" s="223"/>
      <c r="N46" s="222"/>
      <c r="O46" s="222"/>
      <c r="P46" s="222"/>
      <c r="Q46" s="222"/>
      <c r="R46" s="223"/>
      <c r="S46" s="223"/>
      <c r="T46" s="223"/>
      <c r="U46" s="223"/>
      <c r="V46" s="223"/>
      <c r="W46" s="223"/>
      <c r="X46" s="223"/>
      <c r="Y46" s="223"/>
      <c r="Z46" s="212"/>
      <c r="AA46" s="212"/>
      <c r="AB46" s="212"/>
      <c r="AC46" s="212"/>
      <c r="AD46" s="212"/>
      <c r="AE46" s="212"/>
      <c r="AF46" s="212"/>
      <c r="AG46" s="212" t="s">
        <v>224</v>
      </c>
      <c r="AH46" s="212">
        <v>0</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3" x14ac:dyDescent="0.25">
      <c r="A47" s="219"/>
      <c r="B47" s="220"/>
      <c r="C47" s="262" t="s">
        <v>267</v>
      </c>
      <c r="D47" s="248"/>
      <c r="E47" s="249">
        <v>82.680599999999998</v>
      </c>
      <c r="F47" s="223"/>
      <c r="G47" s="223"/>
      <c r="H47" s="223"/>
      <c r="I47" s="223"/>
      <c r="J47" s="223"/>
      <c r="K47" s="223"/>
      <c r="L47" s="223"/>
      <c r="M47" s="223"/>
      <c r="N47" s="222"/>
      <c r="O47" s="222"/>
      <c r="P47" s="222"/>
      <c r="Q47" s="222"/>
      <c r="R47" s="223"/>
      <c r="S47" s="223"/>
      <c r="T47" s="223"/>
      <c r="U47" s="223"/>
      <c r="V47" s="223"/>
      <c r="W47" s="223"/>
      <c r="X47" s="223"/>
      <c r="Y47" s="223"/>
      <c r="Z47" s="212"/>
      <c r="AA47" s="212"/>
      <c r="AB47" s="212"/>
      <c r="AC47" s="212"/>
      <c r="AD47" s="212"/>
      <c r="AE47" s="212"/>
      <c r="AF47" s="212"/>
      <c r="AG47" s="212" t="s">
        <v>224</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3" x14ac:dyDescent="0.25">
      <c r="A48" s="219"/>
      <c r="B48" s="220"/>
      <c r="C48" s="262" t="s">
        <v>268</v>
      </c>
      <c r="D48" s="248"/>
      <c r="E48" s="249">
        <v>11.24686</v>
      </c>
      <c r="F48" s="223"/>
      <c r="G48" s="223"/>
      <c r="H48" s="223"/>
      <c r="I48" s="223"/>
      <c r="J48" s="223"/>
      <c r="K48" s="223"/>
      <c r="L48" s="223"/>
      <c r="M48" s="223"/>
      <c r="N48" s="222"/>
      <c r="O48" s="222"/>
      <c r="P48" s="222"/>
      <c r="Q48" s="222"/>
      <c r="R48" s="223"/>
      <c r="S48" s="223"/>
      <c r="T48" s="223"/>
      <c r="U48" s="223"/>
      <c r="V48" s="223"/>
      <c r="W48" s="223"/>
      <c r="X48" s="223"/>
      <c r="Y48" s="223"/>
      <c r="Z48" s="212"/>
      <c r="AA48" s="212"/>
      <c r="AB48" s="212"/>
      <c r="AC48" s="212"/>
      <c r="AD48" s="212"/>
      <c r="AE48" s="212"/>
      <c r="AF48" s="212"/>
      <c r="AG48" s="212" t="s">
        <v>224</v>
      </c>
      <c r="AH48" s="212">
        <v>0</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3" x14ac:dyDescent="0.25">
      <c r="A49" s="219"/>
      <c r="B49" s="220"/>
      <c r="C49" s="262" t="s">
        <v>269</v>
      </c>
      <c r="D49" s="248"/>
      <c r="E49" s="249">
        <v>7.4240000000000004</v>
      </c>
      <c r="F49" s="223"/>
      <c r="G49" s="223"/>
      <c r="H49" s="223"/>
      <c r="I49" s="223"/>
      <c r="J49" s="223"/>
      <c r="K49" s="223"/>
      <c r="L49" s="223"/>
      <c r="M49" s="223"/>
      <c r="N49" s="222"/>
      <c r="O49" s="222"/>
      <c r="P49" s="222"/>
      <c r="Q49" s="222"/>
      <c r="R49" s="223"/>
      <c r="S49" s="223"/>
      <c r="T49" s="223"/>
      <c r="U49" s="223"/>
      <c r="V49" s="223"/>
      <c r="W49" s="223"/>
      <c r="X49" s="223"/>
      <c r="Y49" s="223"/>
      <c r="Z49" s="212"/>
      <c r="AA49" s="212"/>
      <c r="AB49" s="212"/>
      <c r="AC49" s="212"/>
      <c r="AD49" s="212"/>
      <c r="AE49" s="212"/>
      <c r="AF49" s="212"/>
      <c r="AG49" s="212" t="s">
        <v>224</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3" x14ac:dyDescent="0.25">
      <c r="A50" s="219"/>
      <c r="B50" s="220"/>
      <c r="C50" s="262" t="s">
        <v>270</v>
      </c>
      <c r="D50" s="248"/>
      <c r="E50" s="249">
        <v>-36.491</v>
      </c>
      <c r="F50" s="223"/>
      <c r="G50" s="223"/>
      <c r="H50" s="223"/>
      <c r="I50" s="223"/>
      <c r="J50" s="223"/>
      <c r="K50" s="223"/>
      <c r="L50" s="223"/>
      <c r="M50" s="223"/>
      <c r="N50" s="222"/>
      <c r="O50" s="222"/>
      <c r="P50" s="222"/>
      <c r="Q50" s="222"/>
      <c r="R50" s="223"/>
      <c r="S50" s="223"/>
      <c r="T50" s="223"/>
      <c r="U50" s="223"/>
      <c r="V50" s="223"/>
      <c r="W50" s="223"/>
      <c r="X50" s="223"/>
      <c r="Y50" s="223"/>
      <c r="Z50" s="212"/>
      <c r="AA50" s="212"/>
      <c r="AB50" s="212"/>
      <c r="AC50" s="212"/>
      <c r="AD50" s="212"/>
      <c r="AE50" s="212"/>
      <c r="AF50" s="212"/>
      <c r="AG50" s="212" t="s">
        <v>224</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3" x14ac:dyDescent="0.25">
      <c r="A51" s="219"/>
      <c r="B51" s="220"/>
      <c r="C51" s="262" t="s">
        <v>271</v>
      </c>
      <c r="D51" s="248"/>
      <c r="E51" s="249">
        <v>1.8180000000000001</v>
      </c>
      <c r="F51" s="223"/>
      <c r="G51" s="223"/>
      <c r="H51" s="223"/>
      <c r="I51" s="223"/>
      <c r="J51" s="223"/>
      <c r="K51" s="223"/>
      <c r="L51" s="223"/>
      <c r="M51" s="223"/>
      <c r="N51" s="222"/>
      <c r="O51" s="222"/>
      <c r="P51" s="222"/>
      <c r="Q51" s="222"/>
      <c r="R51" s="223"/>
      <c r="S51" s="223"/>
      <c r="T51" s="223"/>
      <c r="U51" s="223"/>
      <c r="V51" s="223"/>
      <c r="W51" s="223"/>
      <c r="X51" s="223"/>
      <c r="Y51" s="223"/>
      <c r="Z51" s="212"/>
      <c r="AA51" s="212"/>
      <c r="AB51" s="212"/>
      <c r="AC51" s="212"/>
      <c r="AD51" s="212"/>
      <c r="AE51" s="212"/>
      <c r="AF51" s="212"/>
      <c r="AG51" s="212" t="s">
        <v>224</v>
      </c>
      <c r="AH51" s="212">
        <v>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3" x14ac:dyDescent="0.25">
      <c r="A52" s="219"/>
      <c r="B52" s="220"/>
      <c r="C52" s="262" t="s">
        <v>272</v>
      </c>
      <c r="D52" s="248"/>
      <c r="E52" s="249">
        <v>2.1779999999999999</v>
      </c>
      <c r="F52" s="223"/>
      <c r="G52" s="223"/>
      <c r="H52" s="223"/>
      <c r="I52" s="223"/>
      <c r="J52" s="223"/>
      <c r="K52" s="223"/>
      <c r="L52" s="223"/>
      <c r="M52" s="223"/>
      <c r="N52" s="222"/>
      <c r="O52" s="222"/>
      <c r="P52" s="222"/>
      <c r="Q52" s="222"/>
      <c r="R52" s="223"/>
      <c r="S52" s="223"/>
      <c r="T52" s="223"/>
      <c r="U52" s="223"/>
      <c r="V52" s="223"/>
      <c r="W52" s="223"/>
      <c r="X52" s="223"/>
      <c r="Y52" s="223"/>
      <c r="Z52" s="212"/>
      <c r="AA52" s="212"/>
      <c r="AB52" s="212"/>
      <c r="AC52" s="212"/>
      <c r="AD52" s="212"/>
      <c r="AE52" s="212"/>
      <c r="AF52" s="212"/>
      <c r="AG52" s="212" t="s">
        <v>224</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3" x14ac:dyDescent="0.25">
      <c r="A53" s="219"/>
      <c r="B53" s="220"/>
      <c r="C53" s="262" t="s">
        <v>273</v>
      </c>
      <c r="D53" s="248"/>
      <c r="E53" s="249">
        <v>3.25</v>
      </c>
      <c r="F53" s="223"/>
      <c r="G53" s="223"/>
      <c r="H53" s="223"/>
      <c r="I53" s="223"/>
      <c r="J53" s="223"/>
      <c r="K53" s="223"/>
      <c r="L53" s="223"/>
      <c r="M53" s="223"/>
      <c r="N53" s="222"/>
      <c r="O53" s="222"/>
      <c r="P53" s="222"/>
      <c r="Q53" s="222"/>
      <c r="R53" s="223"/>
      <c r="S53" s="223"/>
      <c r="T53" s="223"/>
      <c r="U53" s="223"/>
      <c r="V53" s="223"/>
      <c r="W53" s="223"/>
      <c r="X53" s="223"/>
      <c r="Y53" s="223"/>
      <c r="Z53" s="212"/>
      <c r="AA53" s="212"/>
      <c r="AB53" s="212"/>
      <c r="AC53" s="212"/>
      <c r="AD53" s="212"/>
      <c r="AE53" s="212"/>
      <c r="AF53" s="212"/>
      <c r="AG53" s="212" t="s">
        <v>224</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3" x14ac:dyDescent="0.25">
      <c r="A54" s="219"/>
      <c r="B54" s="220"/>
      <c r="C54" s="262" t="s">
        <v>274</v>
      </c>
      <c r="D54" s="248"/>
      <c r="E54" s="249"/>
      <c r="F54" s="223"/>
      <c r="G54" s="223"/>
      <c r="H54" s="223"/>
      <c r="I54" s="223"/>
      <c r="J54" s="223"/>
      <c r="K54" s="223"/>
      <c r="L54" s="223"/>
      <c r="M54" s="223"/>
      <c r="N54" s="222"/>
      <c r="O54" s="222"/>
      <c r="P54" s="222"/>
      <c r="Q54" s="222"/>
      <c r="R54" s="223"/>
      <c r="S54" s="223"/>
      <c r="T54" s="223"/>
      <c r="U54" s="223"/>
      <c r="V54" s="223"/>
      <c r="W54" s="223"/>
      <c r="X54" s="223"/>
      <c r="Y54" s="223"/>
      <c r="Z54" s="212"/>
      <c r="AA54" s="212"/>
      <c r="AB54" s="212"/>
      <c r="AC54" s="212"/>
      <c r="AD54" s="212"/>
      <c r="AE54" s="212"/>
      <c r="AF54" s="212"/>
      <c r="AG54" s="212" t="s">
        <v>224</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3" x14ac:dyDescent="0.25">
      <c r="A55" s="219"/>
      <c r="B55" s="220"/>
      <c r="C55" s="262" t="s">
        <v>275</v>
      </c>
      <c r="D55" s="248"/>
      <c r="E55" s="249">
        <v>45.452800000000003</v>
      </c>
      <c r="F55" s="223"/>
      <c r="G55" s="223"/>
      <c r="H55" s="223"/>
      <c r="I55" s="223"/>
      <c r="J55" s="223"/>
      <c r="K55" s="223"/>
      <c r="L55" s="223"/>
      <c r="M55" s="223"/>
      <c r="N55" s="222"/>
      <c r="O55" s="222"/>
      <c r="P55" s="222"/>
      <c r="Q55" s="222"/>
      <c r="R55" s="223"/>
      <c r="S55" s="223"/>
      <c r="T55" s="223"/>
      <c r="U55" s="223"/>
      <c r="V55" s="223"/>
      <c r="W55" s="223"/>
      <c r="X55" s="223"/>
      <c r="Y55" s="223"/>
      <c r="Z55" s="212"/>
      <c r="AA55" s="212"/>
      <c r="AB55" s="212"/>
      <c r="AC55" s="212"/>
      <c r="AD55" s="212"/>
      <c r="AE55" s="212"/>
      <c r="AF55" s="212"/>
      <c r="AG55" s="212" t="s">
        <v>224</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3" x14ac:dyDescent="0.25">
      <c r="A56" s="219"/>
      <c r="B56" s="220"/>
      <c r="C56" s="262" t="s">
        <v>276</v>
      </c>
      <c r="D56" s="248"/>
      <c r="E56" s="249"/>
      <c r="F56" s="223"/>
      <c r="G56" s="223"/>
      <c r="H56" s="223"/>
      <c r="I56" s="223"/>
      <c r="J56" s="223"/>
      <c r="K56" s="223"/>
      <c r="L56" s="223"/>
      <c r="M56" s="223"/>
      <c r="N56" s="222"/>
      <c r="O56" s="222"/>
      <c r="P56" s="222"/>
      <c r="Q56" s="222"/>
      <c r="R56" s="223"/>
      <c r="S56" s="223"/>
      <c r="T56" s="223"/>
      <c r="U56" s="223"/>
      <c r="V56" s="223"/>
      <c r="W56" s="223"/>
      <c r="X56" s="223"/>
      <c r="Y56" s="223"/>
      <c r="Z56" s="212"/>
      <c r="AA56" s="212"/>
      <c r="AB56" s="212"/>
      <c r="AC56" s="212"/>
      <c r="AD56" s="212"/>
      <c r="AE56" s="212"/>
      <c r="AF56" s="212"/>
      <c r="AG56" s="212" t="s">
        <v>224</v>
      </c>
      <c r="AH56" s="212">
        <v>0</v>
      </c>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3" x14ac:dyDescent="0.25">
      <c r="A57" s="219"/>
      <c r="B57" s="220"/>
      <c r="C57" s="262" t="s">
        <v>277</v>
      </c>
      <c r="D57" s="248"/>
      <c r="E57" s="249">
        <v>20.8658</v>
      </c>
      <c r="F57" s="223"/>
      <c r="G57" s="223"/>
      <c r="H57" s="223"/>
      <c r="I57" s="223"/>
      <c r="J57" s="223"/>
      <c r="K57" s="223"/>
      <c r="L57" s="223"/>
      <c r="M57" s="223"/>
      <c r="N57" s="222"/>
      <c r="O57" s="222"/>
      <c r="P57" s="222"/>
      <c r="Q57" s="222"/>
      <c r="R57" s="223"/>
      <c r="S57" s="223"/>
      <c r="T57" s="223"/>
      <c r="U57" s="223"/>
      <c r="V57" s="223"/>
      <c r="W57" s="223"/>
      <c r="X57" s="223"/>
      <c r="Y57" s="223"/>
      <c r="Z57" s="212"/>
      <c r="AA57" s="212"/>
      <c r="AB57" s="212"/>
      <c r="AC57" s="212"/>
      <c r="AD57" s="212"/>
      <c r="AE57" s="212"/>
      <c r="AF57" s="212"/>
      <c r="AG57" s="212" t="s">
        <v>224</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ht="20.399999999999999" outlineLevel="1" x14ac:dyDescent="0.25">
      <c r="A58" s="233">
        <v>10</v>
      </c>
      <c r="B58" s="234" t="s">
        <v>278</v>
      </c>
      <c r="C58" s="243" t="s">
        <v>279</v>
      </c>
      <c r="D58" s="235" t="s">
        <v>217</v>
      </c>
      <c r="E58" s="236">
        <v>138.42506</v>
      </c>
      <c r="F58" s="237"/>
      <c r="G58" s="238">
        <f>ROUND(E58*F58,2)</f>
        <v>0</v>
      </c>
      <c r="H58" s="237"/>
      <c r="I58" s="238">
        <f>ROUND(E58*H58,2)</f>
        <v>0</v>
      </c>
      <c r="J58" s="237"/>
      <c r="K58" s="238">
        <f>ROUND(E58*J58,2)</f>
        <v>0</v>
      </c>
      <c r="L58" s="238">
        <v>21</v>
      </c>
      <c r="M58" s="238">
        <f>G58*(1+L58/100)</f>
        <v>0</v>
      </c>
      <c r="N58" s="236">
        <v>1.9000000000000001E-4</v>
      </c>
      <c r="O58" s="236">
        <f>ROUND(E58*N58,2)</f>
        <v>0.03</v>
      </c>
      <c r="P58" s="236">
        <v>0</v>
      </c>
      <c r="Q58" s="236">
        <f>ROUND(E58*P58,2)</f>
        <v>0</v>
      </c>
      <c r="R58" s="238" t="s">
        <v>218</v>
      </c>
      <c r="S58" s="238" t="s">
        <v>204</v>
      </c>
      <c r="T58" s="239" t="s">
        <v>204</v>
      </c>
      <c r="U58" s="223">
        <v>5.1999999999999998E-2</v>
      </c>
      <c r="V58" s="223">
        <f>ROUND(E58*U58,2)</f>
        <v>7.2</v>
      </c>
      <c r="W58" s="223"/>
      <c r="X58" s="223" t="s">
        <v>219</v>
      </c>
      <c r="Y58" s="223" t="s">
        <v>265</v>
      </c>
      <c r="Z58" s="212"/>
      <c r="AA58" s="212"/>
      <c r="AB58" s="212"/>
      <c r="AC58" s="212"/>
      <c r="AD58" s="212"/>
      <c r="AE58" s="212"/>
      <c r="AF58" s="212"/>
      <c r="AG58" s="212" t="s">
        <v>220</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2" x14ac:dyDescent="0.25">
      <c r="A59" s="219"/>
      <c r="B59" s="220"/>
      <c r="C59" s="261" t="s">
        <v>254</v>
      </c>
      <c r="D59" s="250"/>
      <c r="E59" s="250"/>
      <c r="F59" s="250"/>
      <c r="G59" s="250"/>
      <c r="H59" s="223"/>
      <c r="I59" s="223"/>
      <c r="J59" s="223"/>
      <c r="K59" s="223"/>
      <c r="L59" s="223"/>
      <c r="M59" s="223"/>
      <c r="N59" s="222"/>
      <c r="O59" s="222"/>
      <c r="P59" s="222"/>
      <c r="Q59" s="222"/>
      <c r="R59" s="223"/>
      <c r="S59" s="223"/>
      <c r="T59" s="223"/>
      <c r="U59" s="223"/>
      <c r="V59" s="223"/>
      <c r="W59" s="223"/>
      <c r="X59" s="223"/>
      <c r="Y59" s="223"/>
      <c r="Z59" s="212"/>
      <c r="AA59" s="212"/>
      <c r="AB59" s="212"/>
      <c r="AC59" s="212"/>
      <c r="AD59" s="212"/>
      <c r="AE59" s="212"/>
      <c r="AF59" s="212"/>
      <c r="AG59" s="212" t="s">
        <v>222</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2" x14ac:dyDescent="0.25">
      <c r="A60" s="219"/>
      <c r="B60" s="220"/>
      <c r="C60" s="262" t="s">
        <v>280</v>
      </c>
      <c r="D60" s="248"/>
      <c r="E60" s="249">
        <v>138.42506</v>
      </c>
      <c r="F60" s="223"/>
      <c r="G60" s="223"/>
      <c r="H60" s="223"/>
      <c r="I60" s="223"/>
      <c r="J60" s="223"/>
      <c r="K60" s="223"/>
      <c r="L60" s="223"/>
      <c r="M60" s="223"/>
      <c r="N60" s="222"/>
      <c r="O60" s="222"/>
      <c r="P60" s="222"/>
      <c r="Q60" s="222"/>
      <c r="R60" s="223"/>
      <c r="S60" s="223"/>
      <c r="T60" s="223"/>
      <c r="U60" s="223"/>
      <c r="V60" s="223"/>
      <c r="W60" s="223"/>
      <c r="X60" s="223"/>
      <c r="Y60" s="223"/>
      <c r="Z60" s="212"/>
      <c r="AA60" s="212"/>
      <c r="AB60" s="212"/>
      <c r="AC60" s="212"/>
      <c r="AD60" s="212"/>
      <c r="AE60" s="212"/>
      <c r="AF60" s="212"/>
      <c r="AG60" s="212" t="s">
        <v>224</v>
      </c>
      <c r="AH60" s="212">
        <v>5</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ht="20.399999999999999" outlineLevel="1" x14ac:dyDescent="0.25">
      <c r="A61" s="233">
        <v>11</v>
      </c>
      <c r="B61" s="234" t="s">
        <v>281</v>
      </c>
      <c r="C61" s="243" t="s">
        <v>282</v>
      </c>
      <c r="D61" s="235" t="s">
        <v>217</v>
      </c>
      <c r="E61" s="236">
        <v>138.42506</v>
      </c>
      <c r="F61" s="237"/>
      <c r="G61" s="238">
        <f>ROUND(E61*F61,2)</f>
        <v>0</v>
      </c>
      <c r="H61" s="237"/>
      <c r="I61" s="238">
        <f>ROUND(E61*H61,2)</f>
        <v>0</v>
      </c>
      <c r="J61" s="237"/>
      <c r="K61" s="238">
        <f>ROUND(E61*J61,2)</f>
        <v>0</v>
      </c>
      <c r="L61" s="238">
        <v>21</v>
      </c>
      <c r="M61" s="238">
        <f>G61*(1+L61/100)</f>
        <v>0</v>
      </c>
      <c r="N61" s="236">
        <v>6.1999999999999998E-3</v>
      </c>
      <c r="O61" s="236">
        <f>ROUND(E61*N61,2)</f>
        <v>0.86</v>
      </c>
      <c r="P61" s="236">
        <v>0</v>
      </c>
      <c r="Q61" s="236">
        <f>ROUND(E61*P61,2)</f>
        <v>0</v>
      </c>
      <c r="R61" s="238" t="s">
        <v>218</v>
      </c>
      <c r="S61" s="238" t="s">
        <v>204</v>
      </c>
      <c r="T61" s="239" t="s">
        <v>204</v>
      </c>
      <c r="U61" s="223">
        <v>0.28499999999999998</v>
      </c>
      <c r="V61" s="223">
        <f>ROUND(E61*U61,2)</f>
        <v>39.450000000000003</v>
      </c>
      <c r="W61" s="223"/>
      <c r="X61" s="223" t="s">
        <v>219</v>
      </c>
      <c r="Y61" s="223" t="s">
        <v>265</v>
      </c>
      <c r="Z61" s="212"/>
      <c r="AA61" s="212"/>
      <c r="AB61" s="212"/>
      <c r="AC61" s="212"/>
      <c r="AD61" s="212"/>
      <c r="AE61" s="212"/>
      <c r="AF61" s="212"/>
      <c r="AG61" s="212" t="s">
        <v>220</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2" x14ac:dyDescent="0.25">
      <c r="A62" s="219"/>
      <c r="B62" s="220"/>
      <c r="C62" s="261" t="s">
        <v>254</v>
      </c>
      <c r="D62" s="250"/>
      <c r="E62" s="250"/>
      <c r="F62" s="250"/>
      <c r="G62" s="250"/>
      <c r="H62" s="223"/>
      <c r="I62" s="223"/>
      <c r="J62" s="223"/>
      <c r="K62" s="223"/>
      <c r="L62" s="223"/>
      <c r="M62" s="223"/>
      <c r="N62" s="222"/>
      <c r="O62" s="222"/>
      <c r="P62" s="222"/>
      <c r="Q62" s="222"/>
      <c r="R62" s="223"/>
      <c r="S62" s="223"/>
      <c r="T62" s="223"/>
      <c r="U62" s="223"/>
      <c r="V62" s="223"/>
      <c r="W62" s="223"/>
      <c r="X62" s="223"/>
      <c r="Y62" s="223"/>
      <c r="Z62" s="212"/>
      <c r="AA62" s="212"/>
      <c r="AB62" s="212"/>
      <c r="AC62" s="212"/>
      <c r="AD62" s="212"/>
      <c r="AE62" s="212"/>
      <c r="AF62" s="212"/>
      <c r="AG62" s="212" t="s">
        <v>222</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2" x14ac:dyDescent="0.25">
      <c r="A63" s="219"/>
      <c r="B63" s="220"/>
      <c r="C63" s="262" t="s">
        <v>280</v>
      </c>
      <c r="D63" s="248"/>
      <c r="E63" s="249">
        <v>138.42506</v>
      </c>
      <c r="F63" s="223"/>
      <c r="G63" s="223"/>
      <c r="H63" s="223"/>
      <c r="I63" s="223"/>
      <c r="J63" s="223"/>
      <c r="K63" s="223"/>
      <c r="L63" s="223"/>
      <c r="M63" s="223"/>
      <c r="N63" s="222"/>
      <c r="O63" s="222"/>
      <c r="P63" s="222"/>
      <c r="Q63" s="222"/>
      <c r="R63" s="223"/>
      <c r="S63" s="223"/>
      <c r="T63" s="223"/>
      <c r="U63" s="223"/>
      <c r="V63" s="223"/>
      <c r="W63" s="223"/>
      <c r="X63" s="223"/>
      <c r="Y63" s="223"/>
      <c r="Z63" s="212"/>
      <c r="AA63" s="212"/>
      <c r="AB63" s="212"/>
      <c r="AC63" s="212"/>
      <c r="AD63" s="212"/>
      <c r="AE63" s="212"/>
      <c r="AF63" s="212"/>
      <c r="AG63" s="212" t="s">
        <v>224</v>
      </c>
      <c r="AH63" s="212">
        <v>5</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ht="20.399999999999999" outlineLevel="1" x14ac:dyDescent="0.25">
      <c r="A64" s="233">
        <v>12</v>
      </c>
      <c r="B64" s="234" t="s">
        <v>283</v>
      </c>
      <c r="C64" s="243" t="s">
        <v>284</v>
      </c>
      <c r="D64" s="235" t="s">
        <v>217</v>
      </c>
      <c r="E64" s="236">
        <v>13.842510000000001</v>
      </c>
      <c r="F64" s="237"/>
      <c r="G64" s="238">
        <f>ROUND(E64*F64,2)</f>
        <v>0</v>
      </c>
      <c r="H64" s="237"/>
      <c r="I64" s="238">
        <f>ROUND(E64*H64,2)</f>
        <v>0</v>
      </c>
      <c r="J64" s="237"/>
      <c r="K64" s="238">
        <f>ROUND(E64*J64,2)</f>
        <v>0</v>
      </c>
      <c r="L64" s="238">
        <v>21</v>
      </c>
      <c r="M64" s="238">
        <f>G64*(1+L64/100)</f>
        <v>0</v>
      </c>
      <c r="N64" s="236">
        <v>0</v>
      </c>
      <c r="O64" s="236">
        <f>ROUND(E64*N64,2)</f>
        <v>0</v>
      </c>
      <c r="P64" s="236">
        <v>0</v>
      </c>
      <c r="Q64" s="236">
        <f>ROUND(E64*P64,2)</f>
        <v>0</v>
      </c>
      <c r="R64" s="238" t="s">
        <v>218</v>
      </c>
      <c r="S64" s="238" t="s">
        <v>204</v>
      </c>
      <c r="T64" s="239" t="s">
        <v>204</v>
      </c>
      <c r="U64" s="223">
        <v>0.152</v>
      </c>
      <c r="V64" s="223">
        <f>ROUND(E64*U64,2)</f>
        <v>2.1</v>
      </c>
      <c r="W64" s="223"/>
      <c r="X64" s="223" t="s">
        <v>219</v>
      </c>
      <c r="Y64" s="223" t="s">
        <v>265</v>
      </c>
      <c r="Z64" s="212"/>
      <c r="AA64" s="212"/>
      <c r="AB64" s="212"/>
      <c r="AC64" s="212"/>
      <c r="AD64" s="212"/>
      <c r="AE64" s="212"/>
      <c r="AF64" s="212"/>
      <c r="AG64" s="212" t="s">
        <v>220</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2" x14ac:dyDescent="0.25">
      <c r="A65" s="219"/>
      <c r="B65" s="220"/>
      <c r="C65" s="262" t="s">
        <v>285</v>
      </c>
      <c r="D65" s="248"/>
      <c r="E65" s="249">
        <v>13.842510000000001</v>
      </c>
      <c r="F65" s="223"/>
      <c r="G65" s="223"/>
      <c r="H65" s="223"/>
      <c r="I65" s="223"/>
      <c r="J65" s="223"/>
      <c r="K65" s="223"/>
      <c r="L65" s="223"/>
      <c r="M65" s="223"/>
      <c r="N65" s="222"/>
      <c r="O65" s="222"/>
      <c r="P65" s="222"/>
      <c r="Q65" s="222"/>
      <c r="R65" s="223"/>
      <c r="S65" s="223"/>
      <c r="T65" s="223"/>
      <c r="U65" s="223"/>
      <c r="V65" s="223"/>
      <c r="W65" s="223"/>
      <c r="X65" s="223"/>
      <c r="Y65" s="223"/>
      <c r="Z65" s="212"/>
      <c r="AA65" s="212"/>
      <c r="AB65" s="212"/>
      <c r="AC65" s="212"/>
      <c r="AD65" s="212"/>
      <c r="AE65" s="212"/>
      <c r="AF65" s="212"/>
      <c r="AG65" s="212" t="s">
        <v>224</v>
      </c>
      <c r="AH65" s="212">
        <v>5</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5">
      <c r="A66" s="233">
        <v>13</v>
      </c>
      <c r="B66" s="234" t="s">
        <v>286</v>
      </c>
      <c r="C66" s="243" t="s">
        <v>287</v>
      </c>
      <c r="D66" s="235" t="s">
        <v>217</v>
      </c>
      <c r="E66" s="236">
        <v>137.57775000000001</v>
      </c>
      <c r="F66" s="237"/>
      <c r="G66" s="238">
        <f>ROUND(E66*F66,2)</f>
        <v>0</v>
      </c>
      <c r="H66" s="237"/>
      <c r="I66" s="238">
        <f>ROUND(E66*H66,2)</f>
        <v>0</v>
      </c>
      <c r="J66" s="237"/>
      <c r="K66" s="238">
        <f>ROUND(E66*J66,2)</f>
        <v>0</v>
      </c>
      <c r="L66" s="238">
        <v>21</v>
      </c>
      <c r="M66" s="238">
        <f>G66*(1+L66/100)</f>
        <v>0</v>
      </c>
      <c r="N66" s="236">
        <v>4.5580000000000002E-2</v>
      </c>
      <c r="O66" s="236">
        <f>ROUND(E66*N66,2)</f>
        <v>6.27</v>
      </c>
      <c r="P66" s="236">
        <v>0</v>
      </c>
      <c r="Q66" s="236">
        <f>ROUND(E66*P66,2)</f>
        <v>0</v>
      </c>
      <c r="R66" s="238" t="s">
        <v>218</v>
      </c>
      <c r="S66" s="238" t="s">
        <v>204</v>
      </c>
      <c r="T66" s="239" t="s">
        <v>204</v>
      </c>
      <c r="U66" s="223">
        <v>0.60799999999999998</v>
      </c>
      <c r="V66" s="223">
        <f>ROUND(E66*U66,2)</f>
        <v>83.65</v>
      </c>
      <c r="W66" s="223"/>
      <c r="X66" s="223" t="s">
        <v>219</v>
      </c>
      <c r="Y66" s="223" t="s">
        <v>288</v>
      </c>
      <c r="Z66" s="212"/>
      <c r="AA66" s="212"/>
      <c r="AB66" s="212"/>
      <c r="AC66" s="212"/>
      <c r="AD66" s="212"/>
      <c r="AE66" s="212"/>
      <c r="AF66" s="212"/>
      <c r="AG66" s="212" t="s">
        <v>220</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2" x14ac:dyDescent="0.25">
      <c r="A67" s="219"/>
      <c r="B67" s="220"/>
      <c r="C67" s="261" t="s">
        <v>289</v>
      </c>
      <c r="D67" s="250"/>
      <c r="E67" s="250"/>
      <c r="F67" s="250"/>
      <c r="G67" s="250"/>
      <c r="H67" s="223"/>
      <c r="I67" s="223"/>
      <c r="J67" s="223"/>
      <c r="K67" s="223"/>
      <c r="L67" s="223"/>
      <c r="M67" s="223"/>
      <c r="N67" s="222"/>
      <c r="O67" s="222"/>
      <c r="P67" s="222"/>
      <c r="Q67" s="222"/>
      <c r="R67" s="223"/>
      <c r="S67" s="223"/>
      <c r="T67" s="223"/>
      <c r="U67" s="223"/>
      <c r="V67" s="223"/>
      <c r="W67" s="223"/>
      <c r="X67" s="223"/>
      <c r="Y67" s="223"/>
      <c r="Z67" s="212"/>
      <c r="AA67" s="212"/>
      <c r="AB67" s="212"/>
      <c r="AC67" s="212"/>
      <c r="AD67" s="212"/>
      <c r="AE67" s="212"/>
      <c r="AF67" s="212"/>
      <c r="AG67" s="212" t="s">
        <v>222</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2" x14ac:dyDescent="0.25">
      <c r="A68" s="219"/>
      <c r="B68" s="220"/>
      <c r="C68" s="262" t="s">
        <v>290</v>
      </c>
      <c r="D68" s="248"/>
      <c r="E68" s="249"/>
      <c r="F68" s="223"/>
      <c r="G68" s="223"/>
      <c r="H68" s="223"/>
      <c r="I68" s="223"/>
      <c r="J68" s="223"/>
      <c r="K68" s="223"/>
      <c r="L68" s="223"/>
      <c r="M68" s="223"/>
      <c r="N68" s="222"/>
      <c r="O68" s="222"/>
      <c r="P68" s="222"/>
      <c r="Q68" s="222"/>
      <c r="R68" s="223"/>
      <c r="S68" s="223"/>
      <c r="T68" s="223"/>
      <c r="U68" s="223"/>
      <c r="V68" s="223"/>
      <c r="W68" s="223"/>
      <c r="X68" s="223"/>
      <c r="Y68" s="223"/>
      <c r="Z68" s="212"/>
      <c r="AA68" s="212"/>
      <c r="AB68" s="212"/>
      <c r="AC68" s="212"/>
      <c r="AD68" s="212"/>
      <c r="AE68" s="212"/>
      <c r="AF68" s="212"/>
      <c r="AG68" s="212" t="s">
        <v>224</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3" x14ac:dyDescent="0.25">
      <c r="A69" s="219"/>
      <c r="B69" s="220"/>
      <c r="C69" s="262" t="s">
        <v>291</v>
      </c>
      <c r="D69" s="248"/>
      <c r="E69" s="249">
        <v>137.57775000000001</v>
      </c>
      <c r="F69" s="223"/>
      <c r="G69" s="223"/>
      <c r="H69" s="223"/>
      <c r="I69" s="223"/>
      <c r="J69" s="223"/>
      <c r="K69" s="223"/>
      <c r="L69" s="223"/>
      <c r="M69" s="223"/>
      <c r="N69" s="222"/>
      <c r="O69" s="222"/>
      <c r="P69" s="222"/>
      <c r="Q69" s="222"/>
      <c r="R69" s="223"/>
      <c r="S69" s="223"/>
      <c r="T69" s="223"/>
      <c r="U69" s="223"/>
      <c r="V69" s="223"/>
      <c r="W69" s="223"/>
      <c r="X69" s="223"/>
      <c r="Y69" s="223"/>
      <c r="Z69" s="212"/>
      <c r="AA69" s="212"/>
      <c r="AB69" s="212"/>
      <c r="AC69" s="212"/>
      <c r="AD69" s="212"/>
      <c r="AE69" s="212"/>
      <c r="AF69" s="212"/>
      <c r="AG69" s="212" t="s">
        <v>224</v>
      </c>
      <c r="AH69" s="212">
        <v>5</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x14ac:dyDescent="0.25">
      <c r="A70" s="226" t="s">
        <v>190</v>
      </c>
      <c r="B70" s="227" t="s">
        <v>134</v>
      </c>
      <c r="C70" s="242" t="s">
        <v>135</v>
      </c>
      <c r="D70" s="228"/>
      <c r="E70" s="229"/>
      <c r="F70" s="230"/>
      <c r="G70" s="230">
        <f>SUMIF(AG71:AG76,"&lt;&gt;NOR",G71:G76)</f>
        <v>0</v>
      </c>
      <c r="H70" s="230"/>
      <c r="I70" s="230">
        <f>SUM(I71:I76)</f>
        <v>0</v>
      </c>
      <c r="J70" s="230"/>
      <c r="K70" s="230">
        <f>SUM(K71:K76)</f>
        <v>0</v>
      </c>
      <c r="L70" s="230"/>
      <c r="M70" s="230">
        <f>SUM(M71:M76)</f>
        <v>0</v>
      </c>
      <c r="N70" s="229"/>
      <c r="O70" s="229">
        <f>SUM(O71:O76)</f>
        <v>0.54</v>
      </c>
      <c r="P70" s="229"/>
      <c r="Q70" s="229">
        <f>SUM(Q71:Q76)</f>
        <v>0</v>
      </c>
      <c r="R70" s="230"/>
      <c r="S70" s="230"/>
      <c r="T70" s="231"/>
      <c r="U70" s="225"/>
      <c r="V70" s="225">
        <f>SUM(V71:V76)</f>
        <v>2.1799999999999997</v>
      </c>
      <c r="W70" s="225"/>
      <c r="X70" s="225"/>
      <c r="Y70" s="225"/>
      <c r="AG70" t="s">
        <v>191</v>
      </c>
    </row>
    <row r="71" spans="1:60" outlineLevel="1" x14ac:dyDescent="0.25">
      <c r="A71" s="233">
        <v>14</v>
      </c>
      <c r="B71" s="234" t="s">
        <v>292</v>
      </c>
      <c r="C71" s="243" t="s">
        <v>293</v>
      </c>
      <c r="D71" s="235" t="s">
        <v>294</v>
      </c>
      <c r="E71" s="236">
        <v>0.21</v>
      </c>
      <c r="F71" s="237"/>
      <c r="G71" s="238">
        <f>ROUND(E71*F71,2)</f>
        <v>0</v>
      </c>
      <c r="H71" s="237"/>
      <c r="I71" s="238">
        <f>ROUND(E71*H71,2)</f>
        <v>0</v>
      </c>
      <c r="J71" s="237"/>
      <c r="K71" s="238">
        <f>ROUND(E71*J71,2)</f>
        <v>0</v>
      </c>
      <c r="L71" s="238">
        <v>21</v>
      </c>
      <c r="M71" s="238">
        <f>G71*(1+L71/100)</f>
        <v>0</v>
      </c>
      <c r="N71" s="236">
        <v>2.5</v>
      </c>
      <c r="O71" s="236">
        <f>ROUND(E71*N71,2)</f>
        <v>0.53</v>
      </c>
      <c r="P71" s="236">
        <v>0</v>
      </c>
      <c r="Q71" s="236">
        <f>ROUND(E71*P71,2)</f>
        <v>0</v>
      </c>
      <c r="R71" s="238" t="s">
        <v>229</v>
      </c>
      <c r="S71" s="238" t="s">
        <v>204</v>
      </c>
      <c r="T71" s="239" t="s">
        <v>204</v>
      </c>
      <c r="U71" s="223">
        <v>4.66</v>
      </c>
      <c r="V71" s="223">
        <f>ROUND(E71*U71,2)</f>
        <v>0.98</v>
      </c>
      <c r="W71" s="223"/>
      <c r="X71" s="223" t="s">
        <v>219</v>
      </c>
      <c r="Y71" s="223" t="s">
        <v>198</v>
      </c>
      <c r="Z71" s="212"/>
      <c r="AA71" s="212"/>
      <c r="AB71" s="212"/>
      <c r="AC71" s="212"/>
      <c r="AD71" s="212"/>
      <c r="AE71" s="212"/>
      <c r="AF71" s="212"/>
      <c r="AG71" s="212" t="s">
        <v>220</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2" x14ac:dyDescent="0.25">
      <c r="A72" s="219"/>
      <c r="B72" s="220"/>
      <c r="C72" s="261" t="s">
        <v>295</v>
      </c>
      <c r="D72" s="250"/>
      <c r="E72" s="250"/>
      <c r="F72" s="250"/>
      <c r="G72" s="250"/>
      <c r="H72" s="223"/>
      <c r="I72" s="223"/>
      <c r="J72" s="223"/>
      <c r="K72" s="223"/>
      <c r="L72" s="223"/>
      <c r="M72" s="223"/>
      <c r="N72" s="222"/>
      <c r="O72" s="222"/>
      <c r="P72" s="222"/>
      <c r="Q72" s="222"/>
      <c r="R72" s="223"/>
      <c r="S72" s="223"/>
      <c r="T72" s="223"/>
      <c r="U72" s="223"/>
      <c r="V72" s="223"/>
      <c r="W72" s="223"/>
      <c r="X72" s="223"/>
      <c r="Y72" s="223"/>
      <c r="Z72" s="212"/>
      <c r="AA72" s="212"/>
      <c r="AB72" s="212"/>
      <c r="AC72" s="212"/>
      <c r="AD72" s="212"/>
      <c r="AE72" s="212"/>
      <c r="AF72" s="212"/>
      <c r="AG72" s="212" t="s">
        <v>222</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2" x14ac:dyDescent="0.25">
      <c r="A73" s="219"/>
      <c r="B73" s="220"/>
      <c r="C73" s="262" t="s">
        <v>296</v>
      </c>
      <c r="D73" s="248"/>
      <c r="E73" s="249">
        <v>0.21</v>
      </c>
      <c r="F73" s="223"/>
      <c r="G73" s="223"/>
      <c r="H73" s="223"/>
      <c r="I73" s="223"/>
      <c r="J73" s="223"/>
      <c r="K73" s="223"/>
      <c r="L73" s="223"/>
      <c r="M73" s="223"/>
      <c r="N73" s="222"/>
      <c r="O73" s="222"/>
      <c r="P73" s="222"/>
      <c r="Q73" s="222"/>
      <c r="R73" s="223"/>
      <c r="S73" s="223"/>
      <c r="T73" s="223"/>
      <c r="U73" s="223"/>
      <c r="V73" s="223"/>
      <c r="W73" s="223"/>
      <c r="X73" s="223"/>
      <c r="Y73" s="223"/>
      <c r="Z73" s="212"/>
      <c r="AA73" s="212"/>
      <c r="AB73" s="212"/>
      <c r="AC73" s="212"/>
      <c r="AD73" s="212"/>
      <c r="AE73" s="212"/>
      <c r="AF73" s="212"/>
      <c r="AG73" s="212" t="s">
        <v>224</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ht="20.399999999999999" outlineLevel="1" x14ac:dyDescent="0.25">
      <c r="A74" s="233">
        <v>15</v>
      </c>
      <c r="B74" s="234" t="s">
        <v>297</v>
      </c>
      <c r="C74" s="243" t="s">
        <v>298</v>
      </c>
      <c r="D74" s="235" t="s">
        <v>217</v>
      </c>
      <c r="E74" s="236">
        <v>3.5</v>
      </c>
      <c r="F74" s="237"/>
      <c r="G74" s="238">
        <f>ROUND(E74*F74,2)</f>
        <v>0</v>
      </c>
      <c r="H74" s="237"/>
      <c r="I74" s="238">
        <f>ROUND(E74*H74,2)</f>
        <v>0</v>
      </c>
      <c r="J74" s="237"/>
      <c r="K74" s="238">
        <f>ROUND(E74*J74,2)</f>
        <v>0</v>
      </c>
      <c r="L74" s="238">
        <v>21</v>
      </c>
      <c r="M74" s="238">
        <f>G74*(1+L74/100)</f>
        <v>0</v>
      </c>
      <c r="N74" s="236">
        <v>3.7799999999999999E-3</v>
      </c>
      <c r="O74" s="236">
        <f>ROUND(E74*N74,2)</f>
        <v>0.01</v>
      </c>
      <c r="P74" s="236">
        <v>0</v>
      </c>
      <c r="Q74" s="236">
        <f>ROUND(E74*P74,2)</f>
        <v>0</v>
      </c>
      <c r="R74" s="238" t="s">
        <v>218</v>
      </c>
      <c r="S74" s="238" t="s">
        <v>204</v>
      </c>
      <c r="T74" s="239" t="s">
        <v>204</v>
      </c>
      <c r="U74" s="223">
        <v>0.34200000000000003</v>
      </c>
      <c r="V74" s="223">
        <f>ROUND(E74*U74,2)</f>
        <v>1.2</v>
      </c>
      <c r="W74" s="223"/>
      <c r="X74" s="223" t="s">
        <v>219</v>
      </c>
      <c r="Y74" s="223" t="s">
        <v>198</v>
      </c>
      <c r="Z74" s="212"/>
      <c r="AA74" s="212"/>
      <c r="AB74" s="212"/>
      <c r="AC74" s="212"/>
      <c r="AD74" s="212"/>
      <c r="AE74" s="212"/>
      <c r="AF74" s="212"/>
      <c r="AG74" s="212" t="s">
        <v>220</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2" x14ac:dyDescent="0.25">
      <c r="A75" s="219"/>
      <c r="B75" s="220"/>
      <c r="C75" s="261" t="s">
        <v>299</v>
      </c>
      <c r="D75" s="250"/>
      <c r="E75" s="250"/>
      <c r="F75" s="250"/>
      <c r="G75" s="250"/>
      <c r="H75" s="223"/>
      <c r="I75" s="223"/>
      <c r="J75" s="223"/>
      <c r="K75" s="223"/>
      <c r="L75" s="223"/>
      <c r="M75" s="223"/>
      <c r="N75" s="222"/>
      <c r="O75" s="222"/>
      <c r="P75" s="222"/>
      <c r="Q75" s="222"/>
      <c r="R75" s="223"/>
      <c r="S75" s="223"/>
      <c r="T75" s="223"/>
      <c r="U75" s="223"/>
      <c r="V75" s="223"/>
      <c r="W75" s="223"/>
      <c r="X75" s="223"/>
      <c r="Y75" s="223"/>
      <c r="Z75" s="212"/>
      <c r="AA75" s="212"/>
      <c r="AB75" s="212"/>
      <c r="AC75" s="212"/>
      <c r="AD75" s="212"/>
      <c r="AE75" s="212"/>
      <c r="AF75" s="212"/>
      <c r="AG75" s="212" t="s">
        <v>222</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2" x14ac:dyDescent="0.25">
      <c r="A76" s="219"/>
      <c r="B76" s="220"/>
      <c r="C76" s="262" t="s">
        <v>300</v>
      </c>
      <c r="D76" s="248"/>
      <c r="E76" s="249">
        <v>3.5</v>
      </c>
      <c r="F76" s="223"/>
      <c r="G76" s="223"/>
      <c r="H76" s="223"/>
      <c r="I76" s="223"/>
      <c r="J76" s="223"/>
      <c r="K76" s="223"/>
      <c r="L76" s="223"/>
      <c r="M76" s="223"/>
      <c r="N76" s="222"/>
      <c r="O76" s="222"/>
      <c r="P76" s="222"/>
      <c r="Q76" s="222"/>
      <c r="R76" s="223"/>
      <c r="S76" s="223"/>
      <c r="T76" s="223"/>
      <c r="U76" s="223"/>
      <c r="V76" s="223"/>
      <c r="W76" s="223"/>
      <c r="X76" s="223"/>
      <c r="Y76" s="223"/>
      <c r="Z76" s="212"/>
      <c r="AA76" s="212"/>
      <c r="AB76" s="212"/>
      <c r="AC76" s="212"/>
      <c r="AD76" s="212"/>
      <c r="AE76" s="212"/>
      <c r="AF76" s="212"/>
      <c r="AG76" s="212" t="s">
        <v>224</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x14ac:dyDescent="0.25">
      <c r="A77" s="226" t="s">
        <v>190</v>
      </c>
      <c r="B77" s="227" t="s">
        <v>136</v>
      </c>
      <c r="C77" s="242" t="s">
        <v>137</v>
      </c>
      <c r="D77" s="228"/>
      <c r="E77" s="229"/>
      <c r="F77" s="230"/>
      <c r="G77" s="230">
        <f>SUMIF(AG78:AG81,"&lt;&gt;NOR",G78:G81)</f>
        <v>0</v>
      </c>
      <c r="H77" s="230"/>
      <c r="I77" s="230">
        <f>SUM(I78:I81)</f>
        <v>0</v>
      </c>
      <c r="J77" s="230"/>
      <c r="K77" s="230">
        <f>SUM(K78:K81)</f>
        <v>0</v>
      </c>
      <c r="L77" s="230"/>
      <c r="M77" s="230">
        <f>SUM(M78:M81)</f>
        <v>0</v>
      </c>
      <c r="N77" s="229"/>
      <c r="O77" s="229">
        <f>SUM(O78:O81)</f>
        <v>0.01</v>
      </c>
      <c r="P77" s="229"/>
      <c r="Q77" s="229">
        <f>SUM(Q78:Q81)</f>
        <v>0</v>
      </c>
      <c r="R77" s="230"/>
      <c r="S77" s="230"/>
      <c r="T77" s="231"/>
      <c r="U77" s="225"/>
      <c r="V77" s="225">
        <f>SUM(V78:V81)</f>
        <v>83.95</v>
      </c>
      <c r="W77" s="225"/>
      <c r="X77" s="225"/>
      <c r="Y77" s="225"/>
      <c r="AG77" t="s">
        <v>191</v>
      </c>
    </row>
    <row r="78" spans="1:60" ht="40.799999999999997" outlineLevel="1" x14ac:dyDescent="0.25">
      <c r="A78" s="233">
        <v>16</v>
      </c>
      <c r="B78" s="234" t="s">
        <v>301</v>
      </c>
      <c r="C78" s="243" t="s">
        <v>302</v>
      </c>
      <c r="D78" s="235" t="s">
        <v>217</v>
      </c>
      <c r="E78" s="236">
        <v>175.17</v>
      </c>
      <c r="F78" s="237"/>
      <c r="G78" s="238">
        <f>ROUND(E78*F78,2)</f>
        <v>0</v>
      </c>
      <c r="H78" s="237"/>
      <c r="I78" s="238">
        <f>ROUND(E78*H78,2)</f>
        <v>0</v>
      </c>
      <c r="J78" s="237"/>
      <c r="K78" s="238">
        <f>ROUND(E78*J78,2)</f>
        <v>0</v>
      </c>
      <c r="L78" s="238">
        <v>21</v>
      </c>
      <c r="M78" s="238">
        <f>G78*(1+L78/100)</f>
        <v>0</v>
      </c>
      <c r="N78" s="236">
        <v>4.0000000000000003E-5</v>
      </c>
      <c r="O78" s="236">
        <f>ROUND(E78*N78,2)</f>
        <v>0.01</v>
      </c>
      <c r="P78" s="236">
        <v>0</v>
      </c>
      <c r="Q78" s="236">
        <f>ROUND(E78*P78,2)</f>
        <v>0</v>
      </c>
      <c r="R78" s="238" t="s">
        <v>218</v>
      </c>
      <c r="S78" s="238" t="s">
        <v>204</v>
      </c>
      <c r="T78" s="239" t="s">
        <v>204</v>
      </c>
      <c r="U78" s="223">
        <v>0.308</v>
      </c>
      <c r="V78" s="223">
        <f>ROUND(E78*U78,2)</f>
        <v>53.95</v>
      </c>
      <c r="W78" s="223"/>
      <c r="X78" s="223" t="s">
        <v>219</v>
      </c>
      <c r="Y78" s="223" t="s">
        <v>198</v>
      </c>
      <c r="Z78" s="212"/>
      <c r="AA78" s="212"/>
      <c r="AB78" s="212"/>
      <c r="AC78" s="212"/>
      <c r="AD78" s="212"/>
      <c r="AE78" s="212"/>
      <c r="AF78" s="212"/>
      <c r="AG78" s="212" t="s">
        <v>220</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2" x14ac:dyDescent="0.25">
      <c r="A79" s="219"/>
      <c r="B79" s="220"/>
      <c r="C79" s="262" t="s">
        <v>303</v>
      </c>
      <c r="D79" s="248"/>
      <c r="E79" s="249">
        <v>175.17</v>
      </c>
      <c r="F79" s="223"/>
      <c r="G79" s="223"/>
      <c r="H79" s="223"/>
      <c r="I79" s="223"/>
      <c r="J79" s="223"/>
      <c r="K79" s="223"/>
      <c r="L79" s="223"/>
      <c r="M79" s="223"/>
      <c r="N79" s="222"/>
      <c r="O79" s="222"/>
      <c r="P79" s="222"/>
      <c r="Q79" s="222"/>
      <c r="R79" s="223"/>
      <c r="S79" s="223"/>
      <c r="T79" s="223"/>
      <c r="U79" s="223"/>
      <c r="V79" s="223"/>
      <c r="W79" s="223"/>
      <c r="X79" s="223"/>
      <c r="Y79" s="223"/>
      <c r="Z79" s="212"/>
      <c r="AA79" s="212"/>
      <c r="AB79" s="212"/>
      <c r="AC79" s="212"/>
      <c r="AD79" s="212"/>
      <c r="AE79" s="212"/>
      <c r="AF79" s="212"/>
      <c r="AG79" s="212" t="s">
        <v>224</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5">
      <c r="A80" s="233">
        <v>17</v>
      </c>
      <c r="B80" s="234" t="s">
        <v>304</v>
      </c>
      <c r="C80" s="243" t="s">
        <v>305</v>
      </c>
      <c r="D80" s="235" t="s">
        <v>306</v>
      </c>
      <c r="E80" s="236">
        <v>30</v>
      </c>
      <c r="F80" s="237"/>
      <c r="G80" s="238">
        <f>ROUND(E80*F80,2)</f>
        <v>0</v>
      </c>
      <c r="H80" s="237"/>
      <c r="I80" s="238">
        <f>ROUND(E80*H80,2)</f>
        <v>0</v>
      </c>
      <c r="J80" s="237"/>
      <c r="K80" s="238">
        <f>ROUND(E80*J80,2)</f>
        <v>0</v>
      </c>
      <c r="L80" s="238">
        <v>21</v>
      </c>
      <c r="M80" s="238">
        <f>G80*(1+L80/100)</f>
        <v>0</v>
      </c>
      <c r="N80" s="236">
        <v>0</v>
      </c>
      <c r="O80" s="236">
        <f>ROUND(E80*N80,2)</f>
        <v>0</v>
      </c>
      <c r="P80" s="236">
        <v>0</v>
      </c>
      <c r="Q80" s="236">
        <f>ROUND(E80*P80,2)</f>
        <v>0</v>
      </c>
      <c r="R80" s="238" t="s">
        <v>307</v>
      </c>
      <c r="S80" s="238" t="s">
        <v>204</v>
      </c>
      <c r="T80" s="239" t="s">
        <v>204</v>
      </c>
      <c r="U80" s="223">
        <v>1</v>
      </c>
      <c r="V80" s="223">
        <f>ROUND(E80*U80,2)</f>
        <v>30</v>
      </c>
      <c r="W80" s="223"/>
      <c r="X80" s="223" t="s">
        <v>308</v>
      </c>
      <c r="Y80" s="223" t="s">
        <v>198</v>
      </c>
      <c r="Z80" s="212"/>
      <c r="AA80" s="212"/>
      <c r="AB80" s="212"/>
      <c r="AC80" s="212"/>
      <c r="AD80" s="212"/>
      <c r="AE80" s="212"/>
      <c r="AF80" s="212"/>
      <c r="AG80" s="212" t="s">
        <v>309</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2" x14ac:dyDescent="0.25">
      <c r="A81" s="219"/>
      <c r="B81" s="220"/>
      <c r="C81" s="262" t="s">
        <v>310</v>
      </c>
      <c r="D81" s="248"/>
      <c r="E81" s="249">
        <v>30</v>
      </c>
      <c r="F81" s="223"/>
      <c r="G81" s="223"/>
      <c r="H81" s="223"/>
      <c r="I81" s="223"/>
      <c r="J81" s="223"/>
      <c r="K81" s="223"/>
      <c r="L81" s="223"/>
      <c r="M81" s="223"/>
      <c r="N81" s="222"/>
      <c r="O81" s="222"/>
      <c r="P81" s="222"/>
      <c r="Q81" s="222"/>
      <c r="R81" s="223"/>
      <c r="S81" s="223"/>
      <c r="T81" s="223"/>
      <c r="U81" s="223"/>
      <c r="V81" s="223"/>
      <c r="W81" s="223"/>
      <c r="X81" s="223"/>
      <c r="Y81" s="223"/>
      <c r="Z81" s="212"/>
      <c r="AA81" s="212"/>
      <c r="AB81" s="212"/>
      <c r="AC81" s="212"/>
      <c r="AD81" s="212"/>
      <c r="AE81" s="212"/>
      <c r="AF81" s="212"/>
      <c r="AG81" s="212" t="s">
        <v>224</v>
      </c>
      <c r="AH81" s="212">
        <v>0</v>
      </c>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x14ac:dyDescent="0.25">
      <c r="A82" s="226" t="s">
        <v>190</v>
      </c>
      <c r="B82" s="227" t="s">
        <v>138</v>
      </c>
      <c r="C82" s="242" t="s">
        <v>139</v>
      </c>
      <c r="D82" s="228"/>
      <c r="E82" s="229"/>
      <c r="F82" s="230"/>
      <c r="G82" s="230">
        <f>SUMIF(AG83:AG108,"&lt;&gt;NOR",G83:G108)</f>
        <v>0</v>
      </c>
      <c r="H82" s="230"/>
      <c r="I82" s="230">
        <f>SUM(I83:I108)</f>
        <v>0</v>
      </c>
      <c r="J82" s="230"/>
      <c r="K82" s="230">
        <f>SUM(K83:K108)</f>
        <v>0</v>
      </c>
      <c r="L82" s="230"/>
      <c r="M82" s="230">
        <f>SUM(M83:M108)</f>
        <v>0</v>
      </c>
      <c r="N82" s="229"/>
      <c r="O82" s="229">
        <f>SUM(O83:O108)</f>
        <v>0</v>
      </c>
      <c r="P82" s="229"/>
      <c r="Q82" s="229">
        <f>SUM(Q83:Q108)</f>
        <v>12.11</v>
      </c>
      <c r="R82" s="230"/>
      <c r="S82" s="230"/>
      <c r="T82" s="231"/>
      <c r="U82" s="225"/>
      <c r="V82" s="225">
        <f>SUM(V83:V108)</f>
        <v>82.17</v>
      </c>
      <c r="W82" s="225"/>
      <c r="X82" s="225"/>
      <c r="Y82" s="225"/>
      <c r="AG82" t="s">
        <v>191</v>
      </c>
    </row>
    <row r="83" spans="1:60" ht="20.399999999999999" outlineLevel="1" x14ac:dyDescent="0.25">
      <c r="A83" s="233">
        <v>18</v>
      </c>
      <c r="B83" s="234" t="s">
        <v>311</v>
      </c>
      <c r="C83" s="243" t="s">
        <v>312</v>
      </c>
      <c r="D83" s="235" t="s">
        <v>294</v>
      </c>
      <c r="E83" s="236">
        <v>0.21</v>
      </c>
      <c r="F83" s="237"/>
      <c r="G83" s="238">
        <f>ROUND(E83*F83,2)</f>
        <v>0</v>
      </c>
      <c r="H83" s="237"/>
      <c r="I83" s="238">
        <f>ROUND(E83*H83,2)</f>
        <v>0</v>
      </c>
      <c r="J83" s="237"/>
      <c r="K83" s="238">
        <f>ROUND(E83*J83,2)</f>
        <v>0</v>
      </c>
      <c r="L83" s="238">
        <v>21</v>
      </c>
      <c r="M83" s="238">
        <f>G83*(1+L83/100)</f>
        <v>0</v>
      </c>
      <c r="N83" s="236">
        <v>0</v>
      </c>
      <c r="O83" s="236">
        <f>ROUND(E83*N83,2)</f>
        <v>0</v>
      </c>
      <c r="P83" s="236">
        <v>2.2000000000000002</v>
      </c>
      <c r="Q83" s="236">
        <f>ROUND(E83*P83,2)</f>
        <v>0.46</v>
      </c>
      <c r="R83" s="238" t="s">
        <v>313</v>
      </c>
      <c r="S83" s="238" t="s">
        <v>204</v>
      </c>
      <c r="T83" s="239" t="s">
        <v>204</v>
      </c>
      <c r="U83" s="223">
        <v>14.31</v>
      </c>
      <c r="V83" s="223">
        <f>ROUND(E83*U83,2)</f>
        <v>3.01</v>
      </c>
      <c r="W83" s="223"/>
      <c r="X83" s="223" t="s">
        <v>219</v>
      </c>
      <c r="Y83" s="223" t="s">
        <v>198</v>
      </c>
      <c r="Z83" s="212"/>
      <c r="AA83" s="212"/>
      <c r="AB83" s="212"/>
      <c r="AC83" s="212"/>
      <c r="AD83" s="212"/>
      <c r="AE83" s="212"/>
      <c r="AF83" s="212"/>
      <c r="AG83" s="212" t="s">
        <v>220</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2" x14ac:dyDescent="0.25">
      <c r="A84" s="219"/>
      <c r="B84" s="220"/>
      <c r="C84" s="262" t="s">
        <v>296</v>
      </c>
      <c r="D84" s="248"/>
      <c r="E84" s="249">
        <v>0.21</v>
      </c>
      <c r="F84" s="223"/>
      <c r="G84" s="223"/>
      <c r="H84" s="223"/>
      <c r="I84" s="223"/>
      <c r="J84" s="223"/>
      <c r="K84" s="223"/>
      <c r="L84" s="223"/>
      <c r="M84" s="223"/>
      <c r="N84" s="222"/>
      <c r="O84" s="222"/>
      <c r="P84" s="222"/>
      <c r="Q84" s="222"/>
      <c r="R84" s="223"/>
      <c r="S84" s="223"/>
      <c r="T84" s="223"/>
      <c r="U84" s="223"/>
      <c r="V84" s="223"/>
      <c r="W84" s="223"/>
      <c r="X84" s="223"/>
      <c r="Y84" s="223"/>
      <c r="Z84" s="212"/>
      <c r="AA84" s="212"/>
      <c r="AB84" s="212"/>
      <c r="AC84" s="212"/>
      <c r="AD84" s="212"/>
      <c r="AE84" s="212"/>
      <c r="AF84" s="212"/>
      <c r="AG84" s="212" t="s">
        <v>224</v>
      </c>
      <c r="AH84" s="212">
        <v>0</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5">
      <c r="A85" s="233">
        <v>19</v>
      </c>
      <c r="B85" s="234" t="s">
        <v>314</v>
      </c>
      <c r="C85" s="243" t="s">
        <v>315</v>
      </c>
      <c r="D85" s="235" t="s">
        <v>217</v>
      </c>
      <c r="E85" s="236">
        <v>3.5</v>
      </c>
      <c r="F85" s="237"/>
      <c r="G85" s="238">
        <f>ROUND(E85*F85,2)</f>
        <v>0</v>
      </c>
      <c r="H85" s="237"/>
      <c r="I85" s="238">
        <f>ROUND(E85*H85,2)</f>
        <v>0</v>
      </c>
      <c r="J85" s="237"/>
      <c r="K85" s="238">
        <f>ROUND(E85*J85,2)</f>
        <v>0</v>
      </c>
      <c r="L85" s="238">
        <v>21</v>
      </c>
      <c r="M85" s="238">
        <f>G85*(1+L85/100)</f>
        <v>0</v>
      </c>
      <c r="N85" s="236">
        <v>0</v>
      </c>
      <c r="O85" s="236">
        <f>ROUND(E85*N85,2)</f>
        <v>0</v>
      </c>
      <c r="P85" s="236">
        <v>0.02</v>
      </c>
      <c r="Q85" s="236">
        <f>ROUND(E85*P85,2)</f>
        <v>7.0000000000000007E-2</v>
      </c>
      <c r="R85" s="238" t="s">
        <v>313</v>
      </c>
      <c r="S85" s="238" t="s">
        <v>204</v>
      </c>
      <c r="T85" s="239" t="s">
        <v>204</v>
      </c>
      <c r="U85" s="223">
        <v>0.24</v>
      </c>
      <c r="V85" s="223">
        <f>ROUND(E85*U85,2)</f>
        <v>0.84</v>
      </c>
      <c r="W85" s="223"/>
      <c r="X85" s="223" t="s">
        <v>219</v>
      </c>
      <c r="Y85" s="223" t="s">
        <v>198</v>
      </c>
      <c r="Z85" s="212"/>
      <c r="AA85" s="212"/>
      <c r="AB85" s="212"/>
      <c r="AC85" s="212"/>
      <c r="AD85" s="212"/>
      <c r="AE85" s="212"/>
      <c r="AF85" s="212"/>
      <c r="AG85" s="212" t="s">
        <v>220</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2" x14ac:dyDescent="0.25">
      <c r="A86" s="219"/>
      <c r="B86" s="220"/>
      <c r="C86" s="261" t="s">
        <v>316</v>
      </c>
      <c r="D86" s="250"/>
      <c r="E86" s="250"/>
      <c r="F86" s="250"/>
      <c r="G86" s="250"/>
      <c r="H86" s="223"/>
      <c r="I86" s="223"/>
      <c r="J86" s="223"/>
      <c r="K86" s="223"/>
      <c r="L86" s="223"/>
      <c r="M86" s="223"/>
      <c r="N86" s="222"/>
      <c r="O86" s="222"/>
      <c r="P86" s="222"/>
      <c r="Q86" s="222"/>
      <c r="R86" s="223"/>
      <c r="S86" s="223"/>
      <c r="T86" s="223"/>
      <c r="U86" s="223"/>
      <c r="V86" s="223"/>
      <c r="W86" s="223"/>
      <c r="X86" s="223"/>
      <c r="Y86" s="223"/>
      <c r="Z86" s="212"/>
      <c r="AA86" s="212"/>
      <c r="AB86" s="212"/>
      <c r="AC86" s="212"/>
      <c r="AD86" s="212"/>
      <c r="AE86" s="212"/>
      <c r="AF86" s="212"/>
      <c r="AG86" s="212" t="s">
        <v>222</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2" x14ac:dyDescent="0.25">
      <c r="A87" s="219"/>
      <c r="B87" s="220"/>
      <c r="C87" s="262" t="s">
        <v>300</v>
      </c>
      <c r="D87" s="248"/>
      <c r="E87" s="249">
        <v>3.5</v>
      </c>
      <c r="F87" s="223"/>
      <c r="G87" s="223"/>
      <c r="H87" s="223"/>
      <c r="I87" s="223"/>
      <c r="J87" s="223"/>
      <c r="K87" s="223"/>
      <c r="L87" s="223"/>
      <c r="M87" s="223"/>
      <c r="N87" s="222"/>
      <c r="O87" s="222"/>
      <c r="P87" s="222"/>
      <c r="Q87" s="222"/>
      <c r="R87" s="223"/>
      <c r="S87" s="223"/>
      <c r="T87" s="223"/>
      <c r="U87" s="223"/>
      <c r="V87" s="223"/>
      <c r="W87" s="223"/>
      <c r="X87" s="223"/>
      <c r="Y87" s="223"/>
      <c r="Z87" s="212"/>
      <c r="AA87" s="212"/>
      <c r="AB87" s="212"/>
      <c r="AC87" s="212"/>
      <c r="AD87" s="212"/>
      <c r="AE87" s="212"/>
      <c r="AF87" s="212"/>
      <c r="AG87" s="212" t="s">
        <v>224</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5">
      <c r="A88" s="233">
        <v>20</v>
      </c>
      <c r="B88" s="234" t="s">
        <v>317</v>
      </c>
      <c r="C88" s="243" t="s">
        <v>318</v>
      </c>
      <c r="D88" s="235" t="s">
        <v>228</v>
      </c>
      <c r="E88" s="236">
        <v>10</v>
      </c>
      <c r="F88" s="237"/>
      <c r="G88" s="238">
        <f>ROUND(E88*F88,2)</f>
        <v>0</v>
      </c>
      <c r="H88" s="237"/>
      <c r="I88" s="238">
        <f>ROUND(E88*H88,2)</f>
        <v>0</v>
      </c>
      <c r="J88" s="237"/>
      <c r="K88" s="238">
        <f>ROUND(E88*J88,2)</f>
        <v>0</v>
      </c>
      <c r="L88" s="238">
        <v>21</v>
      </c>
      <c r="M88" s="238">
        <f>G88*(1+L88/100)</f>
        <v>0</v>
      </c>
      <c r="N88" s="236">
        <v>0</v>
      </c>
      <c r="O88" s="236">
        <f>ROUND(E88*N88,2)</f>
        <v>0</v>
      </c>
      <c r="P88" s="236">
        <v>0</v>
      </c>
      <c r="Q88" s="236">
        <f>ROUND(E88*P88,2)</f>
        <v>0</v>
      </c>
      <c r="R88" s="238" t="s">
        <v>313</v>
      </c>
      <c r="S88" s="238" t="s">
        <v>204</v>
      </c>
      <c r="T88" s="239" t="s">
        <v>204</v>
      </c>
      <c r="U88" s="223">
        <v>0.05</v>
      </c>
      <c r="V88" s="223">
        <f>ROUND(E88*U88,2)</f>
        <v>0.5</v>
      </c>
      <c r="W88" s="223"/>
      <c r="X88" s="223" t="s">
        <v>219</v>
      </c>
      <c r="Y88" s="223" t="s">
        <v>198</v>
      </c>
      <c r="Z88" s="212"/>
      <c r="AA88" s="212"/>
      <c r="AB88" s="212"/>
      <c r="AC88" s="212"/>
      <c r="AD88" s="212"/>
      <c r="AE88" s="212"/>
      <c r="AF88" s="212"/>
      <c r="AG88" s="212" t="s">
        <v>220</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2" x14ac:dyDescent="0.25">
      <c r="A89" s="219"/>
      <c r="B89" s="220"/>
      <c r="C89" s="261" t="s">
        <v>319</v>
      </c>
      <c r="D89" s="250"/>
      <c r="E89" s="250"/>
      <c r="F89" s="250"/>
      <c r="G89" s="250"/>
      <c r="H89" s="223"/>
      <c r="I89" s="223"/>
      <c r="J89" s="223"/>
      <c r="K89" s="223"/>
      <c r="L89" s="223"/>
      <c r="M89" s="223"/>
      <c r="N89" s="222"/>
      <c r="O89" s="222"/>
      <c r="P89" s="222"/>
      <c r="Q89" s="222"/>
      <c r="R89" s="223"/>
      <c r="S89" s="223"/>
      <c r="T89" s="223"/>
      <c r="U89" s="223"/>
      <c r="V89" s="223"/>
      <c r="W89" s="223"/>
      <c r="X89" s="223"/>
      <c r="Y89" s="223"/>
      <c r="Z89" s="212"/>
      <c r="AA89" s="212"/>
      <c r="AB89" s="212"/>
      <c r="AC89" s="212"/>
      <c r="AD89" s="212"/>
      <c r="AE89" s="212"/>
      <c r="AF89" s="212"/>
      <c r="AG89" s="212" t="s">
        <v>222</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2" x14ac:dyDescent="0.25">
      <c r="A90" s="219"/>
      <c r="B90" s="220"/>
      <c r="C90" s="262" t="s">
        <v>320</v>
      </c>
      <c r="D90" s="248"/>
      <c r="E90" s="249">
        <v>10</v>
      </c>
      <c r="F90" s="223"/>
      <c r="G90" s="223"/>
      <c r="H90" s="223"/>
      <c r="I90" s="223"/>
      <c r="J90" s="223"/>
      <c r="K90" s="223"/>
      <c r="L90" s="223"/>
      <c r="M90" s="223"/>
      <c r="N90" s="222"/>
      <c r="O90" s="222"/>
      <c r="P90" s="222"/>
      <c r="Q90" s="222"/>
      <c r="R90" s="223"/>
      <c r="S90" s="223"/>
      <c r="T90" s="223"/>
      <c r="U90" s="223"/>
      <c r="V90" s="223"/>
      <c r="W90" s="223"/>
      <c r="X90" s="223"/>
      <c r="Y90" s="223"/>
      <c r="Z90" s="212"/>
      <c r="AA90" s="212"/>
      <c r="AB90" s="212"/>
      <c r="AC90" s="212"/>
      <c r="AD90" s="212"/>
      <c r="AE90" s="212"/>
      <c r="AF90" s="212"/>
      <c r="AG90" s="212" t="s">
        <v>224</v>
      </c>
      <c r="AH90" s="212">
        <v>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ht="20.399999999999999" outlineLevel="1" x14ac:dyDescent="0.25">
      <c r="A91" s="233">
        <v>21</v>
      </c>
      <c r="B91" s="234" t="s">
        <v>321</v>
      </c>
      <c r="C91" s="243" t="s">
        <v>322</v>
      </c>
      <c r="D91" s="235" t="s">
        <v>228</v>
      </c>
      <c r="E91" s="236">
        <v>14</v>
      </c>
      <c r="F91" s="237"/>
      <c r="G91" s="238">
        <f>ROUND(E91*F91,2)</f>
        <v>0</v>
      </c>
      <c r="H91" s="237"/>
      <c r="I91" s="238">
        <f>ROUND(E91*H91,2)</f>
        <v>0</v>
      </c>
      <c r="J91" s="237"/>
      <c r="K91" s="238">
        <f>ROUND(E91*J91,2)</f>
        <v>0</v>
      </c>
      <c r="L91" s="238">
        <v>21</v>
      </c>
      <c r="M91" s="238">
        <f>G91*(1+L91/100)</f>
        <v>0</v>
      </c>
      <c r="N91" s="236">
        <v>0</v>
      </c>
      <c r="O91" s="236">
        <f>ROUND(E91*N91,2)</f>
        <v>0</v>
      </c>
      <c r="P91" s="236">
        <v>8.0000000000000002E-3</v>
      </c>
      <c r="Q91" s="236">
        <f>ROUND(E91*P91,2)</f>
        <v>0.11</v>
      </c>
      <c r="R91" s="238" t="s">
        <v>313</v>
      </c>
      <c r="S91" s="238" t="s">
        <v>204</v>
      </c>
      <c r="T91" s="239" t="s">
        <v>204</v>
      </c>
      <c r="U91" s="223">
        <v>0.7</v>
      </c>
      <c r="V91" s="223">
        <f>ROUND(E91*U91,2)</f>
        <v>9.8000000000000007</v>
      </c>
      <c r="W91" s="223"/>
      <c r="X91" s="223" t="s">
        <v>219</v>
      </c>
      <c r="Y91" s="223" t="s">
        <v>198</v>
      </c>
      <c r="Z91" s="212"/>
      <c r="AA91" s="212"/>
      <c r="AB91" s="212"/>
      <c r="AC91" s="212"/>
      <c r="AD91" s="212"/>
      <c r="AE91" s="212"/>
      <c r="AF91" s="212"/>
      <c r="AG91" s="212" t="s">
        <v>220</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2" x14ac:dyDescent="0.25">
      <c r="A92" s="219"/>
      <c r="B92" s="220"/>
      <c r="C92" s="261" t="s">
        <v>323</v>
      </c>
      <c r="D92" s="250"/>
      <c r="E92" s="250"/>
      <c r="F92" s="250"/>
      <c r="G92" s="250"/>
      <c r="H92" s="223"/>
      <c r="I92" s="223"/>
      <c r="J92" s="223"/>
      <c r="K92" s="223"/>
      <c r="L92" s="223"/>
      <c r="M92" s="223"/>
      <c r="N92" s="222"/>
      <c r="O92" s="222"/>
      <c r="P92" s="222"/>
      <c r="Q92" s="222"/>
      <c r="R92" s="223"/>
      <c r="S92" s="223"/>
      <c r="T92" s="223"/>
      <c r="U92" s="223"/>
      <c r="V92" s="223"/>
      <c r="W92" s="223"/>
      <c r="X92" s="223"/>
      <c r="Y92" s="223"/>
      <c r="Z92" s="212"/>
      <c r="AA92" s="212"/>
      <c r="AB92" s="212"/>
      <c r="AC92" s="212"/>
      <c r="AD92" s="212"/>
      <c r="AE92" s="212"/>
      <c r="AF92" s="212"/>
      <c r="AG92" s="212" t="s">
        <v>222</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2" x14ac:dyDescent="0.25">
      <c r="A93" s="219"/>
      <c r="B93" s="220"/>
      <c r="C93" s="262" t="s">
        <v>231</v>
      </c>
      <c r="D93" s="248"/>
      <c r="E93" s="249">
        <v>14</v>
      </c>
      <c r="F93" s="223"/>
      <c r="G93" s="223"/>
      <c r="H93" s="223"/>
      <c r="I93" s="223"/>
      <c r="J93" s="223"/>
      <c r="K93" s="223"/>
      <c r="L93" s="223"/>
      <c r="M93" s="223"/>
      <c r="N93" s="222"/>
      <c r="O93" s="222"/>
      <c r="P93" s="222"/>
      <c r="Q93" s="222"/>
      <c r="R93" s="223"/>
      <c r="S93" s="223"/>
      <c r="T93" s="223"/>
      <c r="U93" s="223"/>
      <c r="V93" s="223"/>
      <c r="W93" s="223"/>
      <c r="X93" s="223"/>
      <c r="Y93" s="223"/>
      <c r="Z93" s="212"/>
      <c r="AA93" s="212"/>
      <c r="AB93" s="212"/>
      <c r="AC93" s="212"/>
      <c r="AD93" s="212"/>
      <c r="AE93" s="212"/>
      <c r="AF93" s="212"/>
      <c r="AG93" s="212" t="s">
        <v>224</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ht="20.399999999999999" outlineLevel="1" x14ac:dyDescent="0.25">
      <c r="A94" s="233">
        <v>22</v>
      </c>
      <c r="B94" s="234" t="s">
        <v>324</v>
      </c>
      <c r="C94" s="243" t="s">
        <v>325</v>
      </c>
      <c r="D94" s="235" t="s">
        <v>217</v>
      </c>
      <c r="E94" s="236">
        <v>175.17</v>
      </c>
      <c r="F94" s="237"/>
      <c r="G94" s="238">
        <f>ROUND(E94*F94,2)</f>
        <v>0</v>
      </c>
      <c r="H94" s="237"/>
      <c r="I94" s="238">
        <f>ROUND(E94*H94,2)</f>
        <v>0</v>
      </c>
      <c r="J94" s="237"/>
      <c r="K94" s="238">
        <f>ROUND(E94*J94,2)</f>
        <v>0</v>
      </c>
      <c r="L94" s="238">
        <v>21</v>
      </c>
      <c r="M94" s="238">
        <f>G94*(1+L94/100)</f>
        <v>0</v>
      </c>
      <c r="N94" s="236">
        <v>0</v>
      </c>
      <c r="O94" s="236">
        <f>ROUND(E94*N94,2)</f>
        <v>0</v>
      </c>
      <c r="P94" s="236">
        <v>0.01</v>
      </c>
      <c r="Q94" s="236">
        <f>ROUND(E94*P94,2)</f>
        <v>1.75</v>
      </c>
      <c r="R94" s="238" t="s">
        <v>313</v>
      </c>
      <c r="S94" s="238" t="s">
        <v>204</v>
      </c>
      <c r="T94" s="239" t="s">
        <v>204</v>
      </c>
      <c r="U94" s="223">
        <v>0.1</v>
      </c>
      <c r="V94" s="223">
        <f>ROUND(E94*U94,2)</f>
        <v>17.52</v>
      </c>
      <c r="W94" s="223"/>
      <c r="X94" s="223" t="s">
        <v>219</v>
      </c>
      <c r="Y94" s="223" t="s">
        <v>198</v>
      </c>
      <c r="Z94" s="212"/>
      <c r="AA94" s="212"/>
      <c r="AB94" s="212"/>
      <c r="AC94" s="212"/>
      <c r="AD94" s="212"/>
      <c r="AE94" s="212"/>
      <c r="AF94" s="212"/>
      <c r="AG94" s="212" t="s">
        <v>220</v>
      </c>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2" x14ac:dyDescent="0.25">
      <c r="A95" s="219"/>
      <c r="B95" s="220"/>
      <c r="C95" s="262" t="s">
        <v>255</v>
      </c>
      <c r="D95" s="248"/>
      <c r="E95" s="249">
        <v>175.17</v>
      </c>
      <c r="F95" s="223"/>
      <c r="G95" s="223"/>
      <c r="H95" s="223"/>
      <c r="I95" s="223"/>
      <c r="J95" s="223"/>
      <c r="K95" s="223"/>
      <c r="L95" s="223"/>
      <c r="M95" s="223"/>
      <c r="N95" s="222"/>
      <c r="O95" s="222"/>
      <c r="P95" s="222"/>
      <c r="Q95" s="222"/>
      <c r="R95" s="223"/>
      <c r="S95" s="223"/>
      <c r="T95" s="223"/>
      <c r="U95" s="223"/>
      <c r="V95" s="223"/>
      <c r="W95" s="223"/>
      <c r="X95" s="223"/>
      <c r="Y95" s="223"/>
      <c r="Z95" s="212"/>
      <c r="AA95" s="212"/>
      <c r="AB95" s="212"/>
      <c r="AC95" s="212"/>
      <c r="AD95" s="212"/>
      <c r="AE95" s="212"/>
      <c r="AF95" s="212"/>
      <c r="AG95" s="212" t="s">
        <v>224</v>
      </c>
      <c r="AH95" s="212">
        <v>5</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ht="20.399999999999999" outlineLevel="1" x14ac:dyDescent="0.25">
      <c r="A96" s="233">
        <v>23</v>
      </c>
      <c r="B96" s="234" t="s">
        <v>326</v>
      </c>
      <c r="C96" s="243" t="s">
        <v>327</v>
      </c>
      <c r="D96" s="235" t="s">
        <v>217</v>
      </c>
      <c r="E96" s="236">
        <v>138.42506</v>
      </c>
      <c r="F96" s="237"/>
      <c r="G96" s="238">
        <f>ROUND(E96*F96,2)</f>
        <v>0</v>
      </c>
      <c r="H96" s="237"/>
      <c r="I96" s="238">
        <f>ROUND(E96*H96,2)</f>
        <v>0</v>
      </c>
      <c r="J96" s="237"/>
      <c r="K96" s="238">
        <f>ROUND(E96*J96,2)</f>
        <v>0</v>
      </c>
      <c r="L96" s="238">
        <v>21</v>
      </c>
      <c r="M96" s="238">
        <f>G96*(1+L96/100)</f>
        <v>0</v>
      </c>
      <c r="N96" s="236">
        <v>0</v>
      </c>
      <c r="O96" s="236">
        <f>ROUND(E96*N96,2)</f>
        <v>0</v>
      </c>
      <c r="P96" s="236">
        <v>0.01</v>
      </c>
      <c r="Q96" s="236">
        <f>ROUND(E96*P96,2)</f>
        <v>1.38</v>
      </c>
      <c r="R96" s="238" t="s">
        <v>313</v>
      </c>
      <c r="S96" s="238" t="s">
        <v>204</v>
      </c>
      <c r="T96" s="239" t="s">
        <v>204</v>
      </c>
      <c r="U96" s="223">
        <v>0.08</v>
      </c>
      <c r="V96" s="223">
        <f>ROUND(E96*U96,2)</f>
        <v>11.07</v>
      </c>
      <c r="W96" s="223"/>
      <c r="X96" s="223" t="s">
        <v>219</v>
      </c>
      <c r="Y96" s="223" t="s">
        <v>198</v>
      </c>
      <c r="Z96" s="212"/>
      <c r="AA96" s="212"/>
      <c r="AB96" s="212"/>
      <c r="AC96" s="212"/>
      <c r="AD96" s="212"/>
      <c r="AE96" s="212"/>
      <c r="AF96" s="212"/>
      <c r="AG96" s="212" t="s">
        <v>220</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2" x14ac:dyDescent="0.25">
      <c r="A97" s="219"/>
      <c r="B97" s="220"/>
      <c r="C97" s="262" t="s">
        <v>280</v>
      </c>
      <c r="D97" s="248"/>
      <c r="E97" s="249">
        <v>138.42506</v>
      </c>
      <c r="F97" s="223"/>
      <c r="G97" s="223"/>
      <c r="H97" s="223"/>
      <c r="I97" s="223"/>
      <c r="J97" s="223"/>
      <c r="K97" s="223"/>
      <c r="L97" s="223"/>
      <c r="M97" s="223"/>
      <c r="N97" s="222"/>
      <c r="O97" s="222"/>
      <c r="P97" s="222"/>
      <c r="Q97" s="222"/>
      <c r="R97" s="223"/>
      <c r="S97" s="223"/>
      <c r="T97" s="223"/>
      <c r="U97" s="223"/>
      <c r="V97" s="223"/>
      <c r="W97" s="223"/>
      <c r="X97" s="223"/>
      <c r="Y97" s="223"/>
      <c r="Z97" s="212"/>
      <c r="AA97" s="212"/>
      <c r="AB97" s="212"/>
      <c r="AC97" s="212"/>
      <c r="AD97" s="212"/>
      <c r="AE97" s="212"/>
      <c r="AF97" s="212"/>
      <c r="AG97" s="212" t="s">
        <v>224</v>
      </c>
      <c r="AH97" s="212">
        <v>5</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ht="20.399999999999999" outlineLevel="1" x14ac:dyDescent="0.25">
      <c r="A98" s="233">
        <v>24</v>
      </c>
      <c r="B98" s="234" t="s">
        <v>328</v>
      </c>
      <c r="C98" s="243" t="s">
        <v>329</v>
      </c>
      <c r="D98" s="235" t="s">
        <v>217</v>
      </c>
      <c r="E98" s="236">
        <v>46.055750000000003</v>
      </c>
      <c r="F98" s="237"/>
      <c r="G98" s="238">
        <f>ROUND(E98*F98,2)</f>
        <v>0</v>
      </c>
      <c r="H98" s="237"/>
      <c r="I98" s="238">
        <f>ROUND(E98*H98,2)</f>
        <v>0</v>
      </c>
      <c r="J98" s="237"/>
      <c r="K98" s="238">
        <f>ROUND(E98*J98,2)</f>
        <v>0</v>
      </c>
      <c r="L98" s="238">
        <v>21</v>
      </c>
      <c r="M98" s="238">
        <f>G98*(1+L98/100)</f>
        <v>0</v>
      </c>
      <c r="N98" s="236">
        <v>0</v>
      </c>
      <c r="O98" s="236">
        <f>ROUND(E98*N98,2)</f>
        <v>0</v>
      </c>
      <c r="P98" s="236">
        <v>4.5999999999999999E-2</v>
      </c>
      <c r="Q98" s="236">
        <f>ROUND(E98*P98,2)</f>
        <v>2.12</v>
      </c>
      <c r="R98" s="238" t="s">
        <v>313</v>
      </c>
      <c r="S98" s="238" t="s">
        <v>204</v>
      </c>
      <c r="T98" s="239" t="s">
        <v>204</v>
      </c>
      <c r="U98" s="223">
        <v>0.26</v>
      </c>
      <c r="V98" s="223">
        <f>ROUND(E98*U98,2)</f>
        <v>11.97</v>
      </c>
      <c r="W98" s="223"/>
      <c r="X98" s="223" t="s">
        <v>219</v>
      </c>
      <c r="Y98" s="223" t="s">
        <v>198</v>
      </c>
      <c r="Z98" s="212"/>
      <c r="AA98" s="212"/>
      <c r="AB98" s="212"/>
      <c r="AC98" s="212"/>
      <c r="AD98" s="212"/>
      <c r="AE98" s="212"/>
      <c r="AF98" s="212"/>
      <c r="AG98" s="212" t="s">
        <v>220</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2" x14ac:dyDescent="0.25">
      <c r="A99" s="219"/>
      <c r="B99" s="220"/>
      <c r="C99" s="262" t="s">
        <v>330</v>
      </c>
      <c r="D99" s="248"/>
      <c r="E99" s="249"/>
      <c r="F99" s="223"/>
      <c r="G99" s="223"/>
      <c r="H99" s="223"/>
      <c r="I99" s="223"/>
      <c r="J99" s="223"/>
      <c r="K99" s="223"/>
      <c r="L99" s="223"/>
      <c r="M99" s="223"/>
      <c r="N99" s="222"/>
      <c r="O99" s="222"/>
      <c r="P99" s="222"/>
      <c r="Q99" s="222"/>
      <c r="R99" s="223"/>
      <c r="S99" s="223"/>
      <c r="T99" s="223"/>
      <c r="U99" s="223"/>
      <c r="V99" s="223"/>
      <c r="W99" s="223"/>
      <c r="X99" s="223"/>
      <c r="Y99" s="223"/>
      <c r="Z99" s="212"/>
      <c r="AA99" s="212"/>
      <c r="AB99" s="212"/>
      <c r="AC99" s="212"/>
      <c r="AD99" s="212"/>
      <c r="AE99" s="212"/>
      <c r="AF99" s="212"/>
      <c r="AG99" s="212" t="s">
        <v>224</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3" x14ac:dyDescent="0.25">
      <c r="A100" s="219"/>
      <c r="B100" s="220"/>
      <c r="C100" s="262" t="s">
        <v>291</v>
      </c>
      <c r="D100" s="248"/>
      <c r="E100" s="249">
        <v>137.57775000000001</v>
      </c>
      <c r="F100" s="223"/>
      <c r="G100" s="223"/>
      <c r="H100" s="223"/>
      <c r="I100" s="223"/>
      <c r="J100" s="223"/>
      <c r="K100" s="223"/>
      <c r="L100" s="223"/>
      <c r="M100" s="223"/>
      <c r="N100" s="222"/>
      <c r="O100" s="222"/>
      <c r="P100" s="222"/>
      <c r="Q100" s="222"/>
      <c r="R100" s="223"/>
      <c r="S100" s="223"/>
      <c r="T100" s="223"/>
      <c r="U100" s="223"/>
      <c r="V100" s="223"/>
      <c r="W100" s="223"/>
      <c r="X100" s="223"/>
      <c r="Y100" s="223"/>
      <c r="Z100" s="212"/>
      <c r="AA100" s="212"/>
      <c r="AB100" s="212"/>
      <c r="AC100" s="212"/>
      <c r="AD100" s="212"/>
      <c r="AE100" s="212"/>
      <c r="AF100" s="212"/>
      <c r="AG100" s="212" t="s">
        <v>224</v>
      </c>
      <c r="AH100" s="212">
        <v>5</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3" x14ac:dyDescent="0.25">
      <c r="A101" s="219"/>
      <c r="B101" s="220"/>
      <c r="C101" s="262" t="s">
        <v>331</v>
      </c>
      <c r="D101" s="248"/>
      <c r="E101" s="249"/>
      <c r="F101" s="223"/>
      <c r="G101" s="223"/>
      <c r="H101" s="223"/>
      <c r="I101" s="223"/>
      <c r="J101" s="223"/>
      <c r="K101" s="223"/>
      <c r="L101" s="223"/>
      <c r="M101" s="223"/>
      <c r="N101" s="222"/>
      <c r="O101" s="222"/>
      <c r="P101" s="222"/>
      <c r="Q101" s="222"/>
      <c r="R101" s="223"/>
      <c r="S101" s="223"/>
      <c r="T101" s="223"/>
      <c r="U101" s="223"/>
      <c r="V101" s="223"/>
      <c r="W101" s="223"/>
      <c r="X101" s="223"/>
      <c r="Y101" s="223"/>
      <c r="Z101" s="212"/>
      <c r="AA101" s="212"/>
      <c r="AB101" s="212"/>
      <c r="AC101" s="212"/>
      <c r="AD101" s="212"/>
      <c r="AE101" s="212"/>
      <c r="AF101" s="212"/>
      <c r="AG101" s="212" t="s">
        <v>224</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3" x14ac:dyDescent="0.25">
      <c r="A102" s="219"/>
      <c r="B102" s="220"/>
      <c r="C102" s="262" t="s">
        <v>332</v>
      </c>
      <c r="D102" s="248"/>
      <c r="E102" s="249">
        <v>-91.522000000000006</v>
      </c>
      <c r="F102" s="223"/>
      <c r="G102" s="223"/>
      <c r="H102" s="223"/>
      <c r="I102" s="223"/>
      <c r="J102" s="223"/>
      <c r="K102" s="223"/>
      <c r="L102" s="223"/>
      <c r="M102" s="223"/>
      <c r="N102" s="222"/>
      <c r="O102" s="222"/>
      <c r="P102" s="222"/>
      <c r="Q102" s="222"/>
      <c r="R102" s="223"/>
      <c r="S102" s="223"/>
      <c r="T102" s="223"/>
      <c r="U102" s="223"/>
      <c r="V102" s="223"/>
      <c r="W102" s="223"/>
      <c r="X102" s="223"/>
      <c r="Y102" s="223"/>
      <c r="Z102" s="212"/>
      <c r="AA102" s="212"/>
      <c r="AB102" s="212"/>
      <c r="AC102" s="212"/>
      <c r="AD102" s="212"/>
      <c r="AE102" s="212"/>
      <c r="AF102" s="212"/>
      <c r="AG102" s="212" t="s">
        <v>224</v>
      </c>
      <c r="AH102" s="212">
        <v>5</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ht="20.399999999999999" outlineLevel="1" x14ac:dyDescent="0.25">
      <c r="A103" s="233">
        <v>25</v>
      </c>
      <c r="B103" s="234" t="s">
        <v>333</v>
      </c>
      <c r="C103" s="243" t="s">
        <v>334</v>
      </c>
      <c r="D103" s="235" t="s">
        <v>217</v>
      </c>
      <c r="E103" s="236">
        <v>91.522000000000006</v>
      </c>
      <c r="F103" s="237"/>
      <c r="G103" s="238">
        <f>ROUND(E103*F103,2)</f>
        <v>0</v>
      </c>
      <c r="H103" s="237"/>
      <c r="I103" s="238">
        <f>ROUND(E103*H103,2)</f>
        <v>0</v>
      </c>
      <c r="J103" s="237"/>
      <c r="K103" s="238">
        <f>ROUND(E103*J103,2)</f>
        <v>0</v>
      </c>
      <c r="L103" s="238">
        <v>21</v>
      </c>
      <c r="M103" s="238">
        <f>G103*(1+L103/100)</f>
        <v>0</v>
      </c>
      <c r="N103" s="236">
        <v>0</v>
      </c>
      <c r="O103" s="236">
        <f>ROUND(E103*N103,2)</f>
        <v>0</v>
      </c>
      <c r="P103" s="236">
        <v>6.8000000000000005E-2</v>
      </c>
      <c r="Q103" s="236">
        <f>ROUND(E103*P103,2)</f>
        <v>6.22</v>
      </c>
      <c r="R103" s="238" t="s">
        <v>313</v>
      </c>
      <c r="S103" s="238" t="s">
        <v>204</v>
      </c>
      <c r="T103" s="239" t="s">
        <v>204</v>
      </c>
      <c r="U103" s="223">
        <v>0.3</v>
      </c>
      <c r="V103" s="223">
        <f>ROUND(E103*U103,2)</f>
        <v>27.46</v>
      </c>
      <c r="W103" s="223"/>
      <c r="X103" s="223" t="s">
        <v>219</v>
      </c>
      <c r="Y103" s="223" t="s">
        <v>198</v>
      </c>
      <c r="Z103" s="212"/>
      <c r="AA103" s="212"/>
      <c r="AB103" s="212"/>
      <c r="AC103" s="212"/>
      <c r="AD103" s="212"/>
      <c r="AE103" s="212"/>
      <c r="AF103" s="212"/>
      <c r="AG103" s="212" t="s">
        <v>220</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2" x14ac:dyDescent="0.25">
      <c r="A104" s="219"/>
      <c r="B104" s="220"/>
      <c r="C104" s="261" t="s">
        <v>335</v>
      </c>
      <c r="D104" s="250"/>
      <c r="E104" s="250"/>
      <c r="F104" s="250"/>
      <c r="G104" s="250"/>
      <c r="H104" s="223"/>
      <c r="I104" s="223"/>
      <c r="J104" s="223"/>
      <c r="K104" s="223"/>
      <c r="L104" s="223"/>
      <c r="M104" s="223"/>
      <c r="N104" s="222"/>
      <c r="O104" s="222"/>
      <c r="P104" s="222"/>
      <c r="Q104" s="222"/>
      <c r="R104" s="223"/>
      <c r="S104" s="223"/>
      <c r="T104" s="223"/>
      <c r="U104" s="223"/>
      <c r="V104" s="223"/>
      <c r="W104" s="223"/>
      <c r="X104" s="223"/>
      <c r="Y104" s="223"/>
      <c r="Z104" s="212"/>
      <c r="AA104" s="212"/>
      <c r="AB104" s="212"/>
      <c r="AC104" s="212"/>
      <c r="AD104" s="212"/>
      <c r="AE104" s="212"/>
      <c r="AF104" s="212"/>
      <c r="AG104" s="212" t="s">
        <v>222</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2" x14ac:dyDescent="0.25">
      <c r="A105" s="219"/>
      <c r="B105" s="220"/>
      <c r="C105" s="262" t="s">
        <v>336</v>
      </c>
      <c r="D105" s="248"/>
      <c r="E105" s="249">
        <v>88.41</v>
      </c>
      <c r="F105" s="223"/>
      <c r="G105" s="223"/>
      <c r="H105" s="223"/>
      <c r="I105" s="223"/>
      <c r="J105" s="223"/>
      <c r="K105" s="223"/>
      <c r="L105" s="223"/>
      <c r="M105" s="223"/>
      <c r="N105" s="222"/>
      <c r="O105" s="222"/>
      <c r="P105" s="222"/>
      <c r="Q105" s="222"/>
      <c r="R105" s="223"/>
      <c r="S105" s="223"/>
      <c r="T105" s="223"/>
      <c r="U105" s="223"/>
      <c r="V105" s="223"/>
      <c r="W105" s="223"/>
      <c r="X105" s="223"/>
      <c r="Y105" s="223"/>
      <c r="Z105" s="212"/>
      <c r="AA105" s="212"/>
      <c r="AB105" s="212"/>
      <c r="AC105" s="212"/>
      <c r="AD105" s="212"/>
      <c r="AE105" s="212"/>
      <c r="AF105" s="212"/>
      <c r="AG105" s="212" t="s">
        <v>224</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3" x14ac:dyDescent="0.25">
      <c r="A106" s="219"/>
      <c r="B106" s="220"/>
      <c r="C106" s="262" t="s">
        <v>337</v>
      </c>
      <c r="D106" s="248"/>
      <c r="E106" s="249">
        <v>21.975000000000001</v>
      </c>
      <c r="F106" s="223"/>
      <c r="G106" s="223"/>
      <c r="H106" s="223"/>
      <c r="I106" s="223"/>
      <c r="J106" s="223"/>
      <c r="K106" s="223"/>
      <c r="L106" s="223"/>
      <c r="M106" s="223"/>
      <c r="N106" s="222"/>
      <c r="O106" s="222"/>
      <c r="P106" s="222"/>
      <c r="Q106" s="222"/>
      <c r="R106" s="223"/>
      <c r="S106" s="223"/>
      <c r="T106" s="223"/>
      <c r="U106" s="223"/>
      <c r="V106" s="223"/>
      <c r="W106" s="223"/>
      <c r="X106" s="223"/>
      <c r="Y106" s="223"/>
      <c r="Z106" s="212"/>
      <c r="AA106" s="212"/>
      <c r="AB106" s="212"/>
      <c r="AC106" s="212"/>
      <c r="AD106" s="212"/>
      <c r="AE106" s="212"/>
      <c r="AF106" s="212"/>
      <c r="AG106" s="212" t="s">
        <v>224</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3" x14ac:dyDescent="0.25">
      <c r="A107" s="219"/>
      <c r="B107" s="220"/>
      <c r="C107" s="262" t="s">
        <v>338</v>
      </c>
      <c r="D107" s="248"/>
      <c r="E107" s="249">
        <v>-15.363</v>
      </c>
      <c r="F107" s="223"/>
      <c r="G107" s="223"/>
      <c r="H107" s="223"/>
      <c r="I107" s="223"/>
      <c r="J107" s="223"/>
      <c r="K107" s="223"/>
      <c r="L107" s="223"/>
      <c r="M107" s="223"/>
      <c r="N107" s="222"/>
      <c r="O107" s="222"/>
      <c r="P107" s="222"/>
      <c r="Q107" s="222"/>
      <c r="R107" s="223"/>
      <c r="S107" s="223"/>
      <c r="T107" s="223"/>
      <c r="U107" s="223"/>
      <c r="V107" s="223"/>
      <c r="W107" s="223"/>
      <c r="X107" s="223"/>
      <c r="Y107" s="223"/>
      <c r="Z107" s="212"/>
      <c r="AA107" s="212"/>
      <c r="AB107" s="212"/>
      <c r="AC107" s="212"/>
      <c r="AD107" s="212"/>
      <c r="AE107" s="212"/>
      <c r="AF107" s="212"/>
      <c r="AG107" s="212" t="s">
        <v>224</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3" x14ac:dyDescent="0.25">
      <c r="A108" s="219"/>
      <c r="B108" s="220"/>
      <c r="C108" s="262" t="s">
        <v>339</v>
      </c>
      <c r="D108" s="248"/>
      <c r="E108" s="249">
        <v>-3.5</v>
      </c>
      <c r="F108" s="223"/>
      <c r="G108" s="223"/>
      <c r="H108" s="223"/>
      <c r="I108" s="223"/>
      <c r="J108" s="223"/>
      <c r="K108" s="223"/>
      <c r="L108" s="223"/>
      <c r="M108" s="223"/>
      <c r="N108" s="222"/>
      <c r="O108" s="222"/>
      <c r="P108" s="222"/>
      <c r="Q108" s="222"/>
      <c r="R108" s="223"/>
      <c r="S108" s="223"/>
      <c r="T108" s="223"/>
      <c r="U108" s="223"/>
      <c r="V108" s="223"/>
      <c r="W108" s="223"/>
      <c r="X108" s="223"/>
      <c r="Y108" s="223"/>
      <c r="Z108" s="212"/>
      <c r="AA108" s="212"/>
      <c r="AB108" s="212"/>
      <c r="AC108" s="212"/>
      <c r="AD108" s="212"/>
      <c r="AE108" s="212"/>
      <c r="AF108" s="212"/>
      <c r="AG108" s="212" t="s">
        <v>224</v>
      </c>
      <c r="AH108" s="212">
        <v>0</v>
      </c>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x14ac:dyDescent="0.25">
      <c r="A109" s="226" t="s">
        <v>190</v>
      </c>
      <c r="B109" s="227" t="s">
        <v>140</v>
      </c>
      <c r="C109" s="242" t="s">
        <v>141</v>
      </c>
      <c r="D109" s="228"/>
      <c r="E109" s="229"/>
      <c r="F109" s="230"/>
      <c r="G109" s="230">
        <f>SUMIF(AG110:AG114,"&lt;&gt;NOR",G110:G114)</f>
        <v>0</v>
      </c>
      <c r="H109" s="230"/>
      <c r="I109" s="230">
        <f>SUM(I110:I114)</f>
        <v>0</v>
      </c>
      <c r="J109" s="230"/>
      <c r="K109" s="230">
        <f>SUM(K110:K114)</f>
        <v>0</v>
      </c>
      <c r="L109" s="230"/>
      <c r="M109" s="230">
        <f>SUM(M110:M114)</f>
        <v>0</v>
      </c>
      <c r="N109" s="229"/>
      <c r="O109" s="229">
        <f>SUM(O110:O114)</f>
        <v>0</v>
      </c>
      <c r="P109" s="229"/>
      <c r="Q109" s="229">
        <f>SUM(Q110:Q114)</f>
        <v>0</v>
      </c>
      <c r="R109" s="230"/>
      <c r="S109" s="230"/>
      <c r="T109" s="231"/>
      <c r="U109" s="225"/>
      <c r="V109" s="225">
        <f>SUM(V110:V114)</f>
        <v>15.09</v>
      </c>
      <c r="W109" s="225"/>
      <c r="X109" s="225"/>
      <c r="Y109" s="225"/>
      <c r="AG109" t="s">
        <v>191</v>
      </c>
    </row>
    <row r="110" spans="1:60" ht="20.399999999999999" outlineLevel="1" x14ac:dyDescent="0.25">
      <c r="A110" s="233">
        <v>26</v>
      </c>
      <c r="B110" s="234" t="s">
        <v>340</v>
      </c>
      <c r="C110" s="243" t="s">
        <v>341</v>
      </c>
      <c r="D110" s="235" t="s">
        <v>342</v>
      </c>
      <c r="E110" s="236">
        <v>16.083320000000001</v>
      </c>
      <c r="F110" s="237"/>
      <c r="G110" s="238">
        <f>ROUND(E110*F110,2)</f>
        <v>0</v>
      </c>
      <c r="H110" s="237"/>
      <c r="I110" s="238">
        <f>ROUND(E110*H110,2)</f>
        <v>0</v>
      </c>
      <c r="J110" s="237"/>
      <c r="K110" s="238">
        <f>ROUND(E110*J110,2)</f>
        <v>0</v>
      </c>
      <c r="L110" s="238">
        <v>21</v>
      </c>
      <c r="M110" s="238">
        <f>G110*(1+L110/100)</f>
        <v>0</v>
      </c>
      <c r="N110" s="236">
        <v>0</v>
      </c>
      <c r="O110" s="236">
        <f>ROUND(E110*N110,2)</f>
        <v>0</v>
      </c>
      <c r="P110" s="236">
        <v>0</v>
      </c>
      <c r="Q110" s="236">
        <f>ROUND(E110*P110,2)</f>
        <v>0</v>
      </c>
      <c r="R110" s="238" t="s">
        <v>229</v>
      </c>
      <c r="S110" s="238" t="s">
        <v>204</v>
      </c>
      <c r="T110" s="239" t="s">
        <v>204</v>
      </c>
      <c r="U110" s="223">
        <v>0.9385</v>
      </c>
      <c r="V110" s="223">
        <f>ROUND(E110*U110,2)</f>
        <v>15.09</v>
      </c>
      <c r="W110" s="223"/>
      <c r="X110" s="223" t="s">
        <v>343</v>
      </c>
      <c r="Y110" s="223" t="s">
        <v>198</v>
      </c>
      <c r="Z110" s="212"/>
      <c r="AA110" s="212"/>
      <c r="AB110" s="212"/>
      <c r="AC110" s="212"/>
      <c r="AD110" s="212"/>
      <c r="AE110" s="212"/>
      <c r="AF110" s="212"/>
      <c r="AG110" s="212" t="s">
        <v>344</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2" x14ac:dyDescent="0.25">
      <c r="A111" s="219"/>
      <c r="B111" s="220"/>
      <c r="C111" s="261" t="s">
        <v>345</v>
      </c>
      <c r="D111" s="250"/>
      <c r="E111" s="250"/>
      <c r="F111" s="250"/>
      <c r="G111" s="250"/>
      <c r="H111" s="223"/>
      <c r="I111" s="223"/>
      <c r="J111" s="223"/>
      <c r="K111" s="223"/>
      <c r="L111" s="223"/>
      <c r="M111" s="223"/>
      <c r="N111" s="222"/>
      <c r="O111" s="222"/>
      <c r="P111" s="222"/>
      <c r="Q111" s="222"/>
      <c r="R111" s="223"/>
      <c r="S111" s="223"/>
      <c r="T111" s="223"/>
      <c r="U111" s="223"/>
      <c r="V111" s="223"/>
      <c r="W111" s="223"/>
      <c r="X111" s="223"/>
      <c r="Y111" s="223"/>
      <c r="Z111" s="212"/>
      <c r="AA111" s="212"/>
      <c r="AB111" s="212"/>
      <c r="AC111" s="212"/>
      <c r="AD111" s="212"/>
      <c r="AE111" s="212"/>
      <c r="AF111" s="212"/>
      <c r="AG111" s="212" t="s">
        <v>222</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2" x14ac:dyDescent="0.25">
      <c r="A112" s="219"/>
      <c r="B112" s="220"/>
      <c r="C112" s="262" t="s">
        <v>346</v>
      </c>
      <c r="D112" s="248"/>
      <c r="E112" s="249"/>
      <c r="F112" s="223"/>
      <c r="G112" s="223"/>
      <c r="H112" s="223"/>
      <c r="I112" s="223"/>
      <c r="J112" s="223"/>
      <c r="K112" s="223"/>
      <c r="L112" s="223"/>
      <c r="M112" s="223"/>
      <c r="N112" s="222"/>
      <c r="O112" s="222"/>
      <c r="P112" s="222"/>
      <c r="Q112" s="222"/>
      <c r="R112" s="223"/>
      <c r="S112" s="223"/>
      <c r="T112" s="223"/>
      <c r="U112" s="223"/>
      <c r="V112" s="223"/>
      <c r="W112" s="223"/>
      <c r="X112" s="223"/>
      <c r="Y112" s="223"/>
      <c r="Z112" s="212"/>
      <c r="AA112" s="212"/>
      <c r="AB112" s="212"/>
      <c r="AC112" s="212"/>
      <c r="AD112" s="212"/>
      <c r="AE112" s="212"/>
      <c r="AF112" s="212"/>
      <c r="AG112" s="212" t="s">
        <v>224</v>
      </c>
      <c r="AH112" s="212">
        <v>0</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3" x14ac:dyDescent="0.25">
      <c r="A113" s="219"/>
      <c r="B113" s="220"/>
      <c r="C113" s="262" t="s">
        <v>347</v>
      </c>
      <c r="D113" s="248"/>
      <c r="E113" s="249"/>
      <c r="F113" s="223"/>
      <c r="G113" s="223"/>
      <c r="H113" s="223"/>
      <c r="I113" s="223"/>
      <c r="J113" s="223"/>
      <c r="K113" s="223"/>
      <c r="L113" s="223"/>
      <c r="M113" s="223"/>
      <c r="N113" s="222"/>
      <c r="O113" s="222"/>
      <c r="P113" s="222"/>
      <c r="Q113" s="222"/>
      <c r="R113" s="223"/>
      <c r="S113" s="223"/>
      <c r="T113" s="223"/>
      <c r="U113" s="223"/>
      <c r="V113" s="223"/>
      <c r="W113" s="223"/>
      <c r="X113" s="223"/>
      <c r="Y113" s="223"/>
      <c r="Z113" s="212"/>
      <c r="AA113" s="212"/>
      <c r="AB113" s="212"/>
      <c r="AC113" s="212"/>
      <c r="AD113" s="212"/>
      <c r="AE113" s="212"/>
      <c r="AF113" s="212"/>
      <c r="AG113" s="212" t="s">
        <v>224</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3" x14ac:dyDescent="0.25">
      <c r="A114" s="219"/>
      <c r="B114" s="220"/>
      <c r="C114" s="262" t="s">
        <v>348</v>
      </c>
      <c r="D114" s="248"/>
      <c r="E114" s="249">
        <v>16.083320000000001</v>
      </c>
      <c r="F114" s="223"/>
      <c r="G114" s="223"/>
      <c r="H114" s="223"/>
      <c r="I114" s="223"/>
      <c r="J114" s="223"/>
      <c r="K114" s="223"/>
      <c r="L114" s="223"/>
      <c r="M114" s="223"/>
      <c r="N114" s="222"/>
      <c r="O114" s="222"/>
      <c r="P114" s="222"/>
      <c r="Q114" s="222"/>
      <c r="R114" s="223"/>
      <c r="S114" s="223"/>
      <c r="T114" s="223"/>
      <c r="U114" s="223"/>
      <c r="V114" s="223"/>
      <c r="W114" s="223"/>
      <c r="X114" s="223"/>
      <c r="Y114" s="223"/>
      <c r="Z114" s="212"/>
      <c r="AA114" s="212"/>
      <c r="AB114" s="212"/>
      <c r="AC114" s="212"/>
      <c r="AD114" s="212"/>
      <c r="AE114" s="212"/>
      <c r="AF114" s="212"/>
      <c r="AG114" s="212" t="s">
        <v>224</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x14ac:dyDescent="0.25">
      <c r="A115" s="226" t="s">
        <v>190</v>
      </c>
      <c r="B115" s="227" t="s">
        <v>142</v>
      </c>
      <c r="C115" s="242" t="s">
        <v>143</v>
      </c>
      <c r="D115" s="228"/>
      <c r="E115" s="229"/>
      <c r="F115" s="230"/>
      <c r="G115" s="230">
        <f>SUMIF(AG116:AG120,"&lt;&gt;NOR",G116:G120)</f>
        <v>0</v>
      </c>
      <c r="H115" s="230"/>
      <c r="I115" s="230">
        <f>SUM(I116:I120)</f>
        <v>0</v>
      </c>
      <c r="J115" s="230"/>
      <c r="K115" s="230">
        <f>SUM(K116:K120)</f>
        <v>0</v>
      </c>
      <c r="L115" s="230"/>
      <c r="M115" s="230">
        <f>SUM(M116:M120)</f>
        <v>0</v>
      </c>
      <c r="N115" s="229"/>
      <c r="O115" s="229">
        <f>SUM(O116:O120)</f>
        <v>0.01</v>
      </c>
      <c r="P115" s="229"/>
      <c r="Q115" s="229">
        <f>SUM(Q116:Q120)</f>
        <v>0</v>
      </c>
      <c r="R115" s="230"/>
      <c r="S115" s="230"/>
      <c r="T115" s="231"/>
      <c r="U115" s="225"/>
      <c r="V115" s="225">
        <f>SUM(V116:V120)</f>
        <v>1.68</v>
      </c>
      <c r="W115" s="225"/>
      <c r="X115" s="225"/>
      <c r="Y115" s="225"/>
      <c r="AG115" t="s">
        <v>191</v>
      </c>
    </row>
    <row r="116" spans="1:60" outlineLevel="1" x14ac:dyDescent="0.25">
      <c r="A116" s="233">
        <v>27</v>
      </c>
      <c r="B116" s="234" t="s">
        <v>349</v>
      </c>
      <c r="C116" s="243" t="s">
        <v>350</v>
      </c>
      <c r="D116" s="235" t="s">
        <v>217</v>
      </c>
      <c r="E116" s="236">
        <v>3.5</v>
      </c>
      <c r="F116" s="237"/>
      <c r="G116" s="238">
        <f>ROUND(E116*F116,2)</f>
        <v>0</v>
      </c>
      <c r="H116" s="237"/>
      <c r="I116" s="238">
        <f>ROUND(E116*H116,2)</f>
        <v>0</v>
      </c>
      <c r="J116" s="237"/>
      <c r="K116" s="238">
        <f>ROUND(E116*J116,2)</f>
        <v>0</v>
      </c>
      <c r="L116" s="238">
        <v>21</v>
      </c>
      <c r="M116" s="238">
        <f>G116*(1+L116/100)</f>
        <v>0</v>
      </c>
      <c r="N116" s="236">
        <v>3.2299999999999998E-3</v>
      </c>
      <c r="O116" s="236">
        <f>ROUND(E116*N116,2)</f>
        <v>0.01</v>
      </c>
      <c r="P116" s="236">
        <v>0</v>
      </c>
      <c r="Q116" s="236">
        <f>ROUND(E116*P116,2)</f>
        <v>0</v>
      </c>
      <c r="R116" s="238" t="s">
        <v>351</v>
      </c>
      <c r="S116" s="238" t="s">
        <v>204</v>
      </c>
      <c r="T116" s="239" t="s">
        <v>204</v>
      </c>
      <c r="U116" s="223">
        <v>0.48</v>
      </c>
      <c r="V116" s="223">
        <f>ROUND(E116*U116,2)</f>
        <v>1.68</v>
      </c>
      <c r="W116" s="223"/>
      <c r="X116" s="223" t="s">
        <v>219</v>
      </c>
      <c r="Y116" s="223" t="s">
        <v>198</v>
      </c>
      <c r="Z116" s="212"/>
      <c r="AA116" s="212"/>
      <c r="AB116" s="212"/>
      <c r="AC116" s="212"/>
      <c r="AD116" s="212"/>
      <c r="AE116" s="212"/>
      <c r="AF116" s="212"/>
      <c r="AG116" s="212" t="s">
        <v>220</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2" x14ac:dyDescent="0.25">
      <c r="A117" s="219"/>
      <c r="B117" s="220"/>
      <c r="C117" s="244" t="s">
        <v>352</v>
      </c>
      <c r="D117" s="240"/>
      <c r="E117" s="240"/>
      <c r="F117" s="240"/>
      <c r="G117" s="240"/>
      <c r="H117" s="223"/>
      <c r="I117" s="223"/>
      <c r="J117" s="223"/>
      <c r="K117" s="223"/>
      <c r="L117" s="223"/>
      <c r="M117" s="223"/>
      <c r="N117" s="222"/>
      <c r="O117" s="222"/>
      <c r="P117" s="222"/>
      <c r="Q117" s="222"/>
      <c r="R117" s="223"/>
      <c r="S117" s="223"/>
      <c r="T117" s="223"/>
      <c r="U117" s="223"/>
      <c r="V117" s="223"/>
      <c r="W117" s="223"/>
      <c r="X117" s="223"/>
      <c r="Y117" s="223"/>
      <c r="Z117" s="212"/>
      <c r="AA117" s="212"/>
      <c r="AB117" s="212"/>
      <c r="AC117" s="212"/>
      <c r="AD117" s="212"/>
      <c r="AE117" s="212"/>
      <c r="AF117" s="212"/>
      <c r="AG117" s="212" t="s">
        <v>201</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2" x14ac:dyDescent="0.25">
      <c r="A118" s="219"/>
      <c r="B118" s="220"/>
      <c r="C118" s="262" t="s">
        <v>300</v>
      </c>
      <c r="D118" s="248"/>
      <c r="E118" s="249">
        <v>3.5</v>
      </c>
      <c r="F118" s="223"/>
      <c r="G118" s="223"/>
      <c r="H118" s="223"/>
      <c r="I118" s="223"/>
      <c r="J118" s="223"/>
      <c r="K118" s="223"/>
      <c r="L118" s="223"/>
      <c r="M118" s="223"/>
      <c r="N118" s="222"/>
      <c r="O118" s="222"/>
      <c r="P118" s="222"/>
      <c r="Q118" s="222"/>
      <c r="R118" s="223"/>
      <c r="S118" s="223"/>
      <c r="T118" s="223"/>
      <c r="U118" s="223"/>
      <c r="V118" s="223"/>
      <c r="W118" s="223"/>
      <c r="X118" s="223"/>
      <c r="Y118" s="223"/>
      <c r="Z118" s="212"/>
      <c r="AA118" s="212"/>
      <c r="AB118" s="212"/>
      <c r="AC118" s="212"/>
      <c r="AD118" s="212"/>
      <c r="AE118" s="212"/>
      <c r="AF118" s="212"/>
      <c r="AG118" s="212" t="s">
        <v>224</v>
      </c>
      <c r="AH118" s="212">
        <v>0</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5">
      <c r="A119" s="219">
        <v>28</v>
      </c>
      <c r="B119" s="220" t="s">
        <v>353</v>
      </c>
      <c r="C119" s="264" t="s">
        <v>354</v>
      </c>
      <c r="D119" s="221" t="s">
        <v>0</v>
      </c>
      <c r="E119" s="252"/>
      <c r="F119" s="224"/>
      <c r="G119" s="223">
        <f>ROUND(E119*F119,2)</f>
        <v>0</v>
      </c>
      <c r="H119" s="224"/>
      <c r="I119" s="223">
        <f>ROUND(E119*H119,2)</f>
        <v>0</v>
      </c>
      <c r="J119" s="224"/>
      <c r="K119" s="223">
        <f>ROUND(E119*J119,2)</f>
        <v>0</v>
      </c>
      <c r="L119" s="223">
        <v>21</v>
      </c>
      <c r="M119" s="223">
        <f>G119*(1+L119/100)</f>
        <v>0</v>
      </c>
      <c r="N119" s="222">
        <v>0</v>
      </c>
      <c r="O119" s="222">
        <f>ROUND(E119*N119,2)</f>
        <v>0</v>
      </c>
      <c r="P119" s="222">
        <v>0</v>
      </c>
      <c r="Q119" s="222">
        <f>ROUND(E119*P119,2)</f>
        <v>0</v>
      </c>
      <c r="R119" s="223" t="s">
        <v>351</v>
      </c>
      <c r="S119" s="223" t="s">
        <v>204</v>
      </c>
      <c r="T119" s="223" t="s">
        <v>204</v>
      </c>
      <c r="U119" s="223">
        <v>0</v>
      </c>
      <c r="V119" s="223">
        <f>ROUND(E119*U119,2)</f>
        <v>0</v>
      </c>
      <c r="W119" s="223"/>
      <c r="X119" s="223" t="s">
        <v>343</v>
      </c>
      <c r="Y119" s="223" t="s">
        <v>198</v>
      </c>
      <c r="Z119" s="212"/>
      <c r="AA119" s="212"/>
      <c r="AB119" s="212"/>
      <c r="AC119" s="212"/>
      <c r="AD119" s="212"/>
      <c r="AE119" s="212"/>
      <c r="AF119" s="212"/>
      <c r="AG119" s="212" t="s">
        <v>344</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2" x14ac:dyDescent="0.25">
      <c r="A120" s="219"/>
      <c r="B120" s="220"/>
      <c r="C120" s="265" t="s">
        <v>355</v>
      </c>
      <c r="D120" s="253"/>
      <c r="E120" s="253"/>
      <c r="F120" s="253"/>
      <c r="G120" s="253"/>
      <c r="H120" s="223"/>
      <c r="I120" s="223"/>
      <c r="J120" s="223"/>
      <c r="K120" s="223"/>
      <c r="L120" s="223"/>
      <c r="M120" s="223"/>
      <c r="N120" s="222"/>
      <c r="O120" s="222"/>
      <c r="P120" s="222"/>
      <c r="Q120" s="222"/>
      <c r="R120" s="223"/>
      <c r="S120" s="223"/>
      <c r="T120" s="223"/>
      <c r="U120" s="223"/>
      <c r="V120" s="223"/>
      <c r="W120" s="223"/>
      <c r="X120" s="223"/>
      <c r="Y120" s="223"/>
      <c r="Z120" s="212"/>
      <c r="AA120" s="212"/>
      <c r="AB120" s="212"/>
      <c r="AC120" s="212"/>
      <c r="AD120" s="212"/>
      <c r="AE120" s="212"/>
      <c r="AF120" s="212"/>
      <c r="AG120" s="212" t="s">
        <v>222</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x14ac:dyDescent="0.25">
      <c r="A121" s="226" t="s">
        <v>190</v>
      </c>
      <c r="B121" s="227" t="s">
        <v>146</v>
      </c>
      <c r="C121" s="242" t="s">
        <v>147</v>
      </c>
      <c r="D121" s="228"/>
      <c r="E121" s="229"/>
      <c r="F121" s="230"/>
      <c r="G121" s="230">
        <f>SUMIF(AG122:AG131,"&lt;&gt;NOR",G122:G131)</f>
        <v>0</v>
      </c>
      <c r="H121" s="230"/>
      <c r="I121" s="230">
        <f>SUM(I122:I131)</f>
        <v>0</v>
      </c>
      <c r="J121" s="230"/>
      <c r="K121" s="230">
        <f>SUM(K122:K131)</f>
        <v>0</v>
      </c>
      <c r="L121" s="230"/>
      <c r="M121" s="230">
        <f>SUM(M122:M131)</f>
        <v>0</v>
      </c>
      <c r="N121" s="229"/>
      <c r="O121" s="229">
        <f>SUM(O122:O131)</f>
        <v>9.0000000000000011E-2</v>
      </c>
      <c r="P121" s="229"/>
      <c r="Q121" s="229">
        <f>SUM(Q122:Q131)</f>
        <v>0</v>
      </c>
      <c r="R121" s="230"/>
      <c r="S121" s="230"/>
      <c r="T121" s="231"/>
      <c r="U121" s="225"/>
      <c r="V121" s="225">
        <f>SUM(V122:V131)</f>
        <v>3.69</v>
      </c>
      <c r="W121" s="225"/>
      <c r="X121" s="225"/>
      <c r="Y121" s="225"/>
      <c r="AG121" t="s">
        <v>191</v>
      </c>
    </row>
    <row r="122" spans="1:60" outlineLevel="1" x14ac:dyDescent="0.25">
      <c r="A122" s="233">
        <v>29</v>
      </c>
      <c r="B122" s="234" t="s">
        <v>356</v>
      </c>
      <c r="C122" s="243" t="s">
        <v>357</v>
      </c>
      <c r="D122" s="235" t="s">
        <v>217</v>
      </c>
      <c r="E122" s="236">
        <v>3.5</v>
      </c>
      <c r="F122" s="237"/>
      <c r="G122" s="238">
        <f>ROUND(E122*F122,2)</f>
        <v>0</v>
      </c>
      <c r="H122" s="237"/>
      <c r="I122" s="238">
        <f>ROUND(E122*H122,2)</f>
        <v>0</v>
      </c>
      <c r="J122" s="237"/>
      <c r="K122" s="238">
        <f>ROUND(E122*J122,2)</f>
        <v>0</v>
      </c>
      <c r="L122" s="238">
        <v>21</v>
      </c>
      <c r="M122" s="238">
        <f>G122*(1+L122/100)</f>
        <v>0</v>
      </c>
      <c r="N122" s="236">
        <v>2.1000000000000001E-4</v>
      </c>
      <c r="O122" s="236">
        <f>ROUND(E122*N122,2)</f>
        <v>0</v>
      </c>
      <c r="P122" s="236">
        <v>0</v>
      </c>
      <c r="Q122" s="236">
        <f>ROUND(E122*P122,2)</f>
        <v>0</v>
      </c>
      <c r="R122" s="238" t="s">
        <v>358</v>
      </c>
      <c r="S122" s="238" t="s">
        <v>204</v>
      </c>
      <c r="T122" s="239" t="s">
        <v>204</v>
      </c>
      <c r="U122" s="223">
        <v>0.05</v>
      </c>
      <c r="V122" s="223">
        <f>ROUND(E122*U122,2)</f>
        <v>0.18</v>
      </c>
      <c r="W122" s="223"/>
      <c r="X122" s="223" t="s">
        <v>219</v>
      </c>
      <c r="Y122" s="223" t="s">
        <v>198</v>
      </c>
      <c r="Z122" s="212"/>
      <c r="AA122" s="212"/>
      <c r="AB122" s="212"/>
      <c r="AC122" s="212"/>
      <c r="AD122" s="212"/>
      <c r="AE122" s="212"/>
      <c r="AF122" s="212"/>
      <c r="AG122" s="212" t="s">
        <v>220</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2" x14ac:dyDescent="0.25">
      <c r="A123" s="219"/>
      <c r="B123" s="220"/>
      <c r="C123" s="262" t="s">
        <v>300</v>
      </c>
      <c r="D123" s="248"/>
      <c r="E123" s="249">
        <v>3.5</v>
      </c>
      <c r="F123" s="223"/>
      <c r="G123" s="223"/>
      <c r="H123" s="223"/>
      <c r="I123" s="223"/>
      <c r="J123" s="223"/>
      <c r="K123" s="223"/>
      <c r="L123" s="223"/>
      <c r="M123" s="223"/>
      <c r="N123" s="222"/>
      <c r="O123" s="222"/>
      <c r="P123" s="222"/>
      <c r="Q123" s="222"/>
      <c r="R123" s="223"/>
      <c r="S123" s="223"/>
      <c r="T123" s="223"/>
      <c r="U123" s="223"/>
      <c r="V123" s="223"/>
      <c r="W123" s="223"/>
      <c r="X123" s="223"/>
      <c r="Y123" s="223"/>
      <c r="Z123" s="212"/>
      <c r="AA123" s="212"/>
      <c r="AB123" s="212"/>
      <c r="AC123" s="212"/>
      <c r="AD123" s="212"/>
      <c r="AE123" s="212"/>
      <c r="AF123" s="212"/>
      <c r="AG123" s="212" t="s">
        <v>224</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ht="20.399999999999999" outlineLevel="1" x14ac:dyDescent="0.25">
      <c r="A124" s="233">
        <v>30</v>
      </c>
      <c r="B124" s="234" t="s">
        <v>359</v>
      </c>
      <c r="C124" s="243" t="s">
        <v>360</v>
      </c>
      <c r="D124" s="235" t="s">
        <v>217</v>
      </c>
      <c r="E124" s="236">
        <v>3.5</v>
      </c>
      <c r="F124" s="237"/>
      <c r="G124" s="238">
        <f>ROUND(E124*F124,2)</f>
        <v>0</v>
      </c>
      <c r="H124" s="237"/>
      <c r="I124" s="238">
        <f>ROUND(E124*H124,2)</f>
        <v>0</v>
      </c>
      <c r="J124" s="237"/>
      <c r="K124" s="238">
        <f>ROUND(E124*J124,2)</f>
        <v>0</v>
      </c>
      <c r="L124" s="238">
        <v>21</v>
      </c>
      <c r="M124" s="238">
        <f>G124*(1+L124/100)</f>
        <v>0</v>
      </c>
      <c r="N124" s="236">
        <v>4.8300000000000001E-3</v>
      </c>
      <c r="O124" s="236">
        <f>ROUND(E124*N124,2)</f>
        <v>0.02</v>
      </c>
      <c r="P124" s="236">
        <v>0</v>
      </c>
      <c r="Q124" s="236">
        <f>ROUND(E124*P124,2)</f>
        <v>0</v>
      </c>
      <c r="R124" s="238" t="s">
        <v>358</v>
      </c>
      <c r="S124" s="238" t="s">
        <v>204</v>
      </c>
      <c r="T124" s="239" t="s">
        <v>204</v>
      </c>
      <c r="U124" s="223">
        <v>0.97</v>
      </c>
      <c r="V124" s="223">
        <f>ROUND(E124*U124,2)</f>
        <v>3.4</v>
      </c>
      <c r="W124" s="223"/>
      <c r="X124" s="223" t="s">
        <v>219</v>
      </c>
      <c r="Y124" s="223" t="s">
        <v>198</v>
      </c>
      <c r="Z124" s="212"/>
      <c r="AA124" s="212"/>
      <c r="AB124" s="212"/>
      <c r="AC124" s="212"/>
      <c r="AD124" s="212"/>
      <c r="AE124" s="212"/>
      <c r="AF124" s="212"/>
      <c r="AG124" s="212" t="s">
        <v>220</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2" x14ac:dyDescent="0.25">
      <c r="A125" s="219"/>
      <c r="B125" s="220"/>
      <c r="C125" s="262" t="s">
        <v>300</v>
      </c>
      <c r="D125" s="248"/>
      <c r="E125" s="249">
        <v>3.5</v>
      </c>
      <c r="F125" s="223"/>
      <c r="G125" s="223"/>
      <c r="H125" s="223"/>
      <c r="I125" s="223"/>
      <c r="J125" s="223"/>
      <c r="K125" s="223"/>
      <c r="L125" s="223"/>
      <c r="M125" s="223"/>
      <c r="N125" s="222"/>
      <c r="O125" s="222"/>
      <c r="P125" s="222"/>
      <c r="Q125" s="222"/>
      <c r="R125" s="223"/>
      <c r="S125" s="223"/>
      <c r="T125" s="223"/>
      <c r="U125" s="223"/>
      <c r="V125" s="223"/>
      <c r="W125" s="223"/>
      <c r="X125" s="223"/>
      <c r="Y125" s="223"/>
      <c r="Z125" s="212"/>
      <c r="AA125" s="212"/>
      <c r="AB125" s="212"/>
      <c r="AC125" s="212"/>
      <c r="AD125" s="212"/>
      <c r="AE125" s="212"/>
      <c r="AF125" s="212"/>
      <c r="AG125" s="212" t="s">
        <v>224</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ht="20.399999999999999" outlineLevel="1" x14ac:dyDescent="0.25">
      <c r="A126" s="233">
        <v>31</v>
      </c>
      <c r="B126" s="234" t="s">
        <v>361</v>
      </c>
      <c r="C126" s="243" t="s">
        <v>362</v>
      </c>
      <c r="D126" s="235" t="s">
        <v>217</v>
      </c>
      <c r="E126" s="236">
        <v>3.5</v>
      </c>
      <c r="F126" s="237"/>
      <c r="G126" s="238">
        <f>ROUND(E126*F126,2)</f>
        <v>0</v>
      </c>
      <c r="H126" s="237"/>
      <c r="I126" s="238">
        <f>ROUND(E126*H126,2)</f>
        <v>0</v>
      </c>
      <c r="J126" s="237"/>
      <c r="K126" s="238">
        <f>ROUND(E126*J126,2)</f>
        <v>0</v>
      </c>
      <c r="L126" s="238">
        <v>21</v>
      </c>
      <c r="M126" s="238">
        <f>G126*(1+L126/100)</f>
        <v>0</v>
      </c>
      <c r="N126" s="236">
        <v>0</v>
      </c>
      <c r="O126" s="236">
        <f>ROUND(E126*N126,2)</f>
        <v>0</v>
      </c>
      <c r="P126" s="236">
        <v>0</v>
      </c>
      <c r="Q126" s="236">
        <f>ROUND(E126*P126,2)</f>
        <v>0</v>
      </c>
      <c r="R126" s="238" t="s">
        <v>358</v>
      </c>
      <c r="S126" s="238" t="s">
        <v>204</v>
      </c>
      <c r="T126" s="239" t="s">
        <v>204</v>
      </c>
      <c r="U126" s="223">
        <v>0.03</v>
      </c>
      <c r="V126" s="223">
        <f>ROUND(E126*U126,2)</f>
        <v>0.11</v>
      </c>
      <c r="W126" s="223"/>
      <c r="X126" s="223" t="s">
        <v>219</v>
      </c>
      <c r="Y126" s="223" t="s">
        <v>198</v>
      </c>
      <c r="Z126" s="212"/>
      <c r="AA126" s="212"/>
      <c r="AB126" s="212"/>
      <c r="AC126" s="212"/>
      <c r="AD126" s="212"/>
      <c r="AE126" s="212"/>
      <c r="AF126" s="212"/>
      <c r="AG126" s="212" t="s">
        <v>220</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2" x14ac:dyDescent="0.25">
      <c r="A127" s="219"/>
      <c r="B127" s="220"/>
      <c r="C127" s="262" t="s">
        <v>363</v>
      </c>
      <c r="D127" s="248"/>
      <c r="E127" s="249">
        <v>3.5</v>
      </c>
      <c r="F127" s="223"/>
      <c r="G127" s="223"/>
      <c r="H127" s="223"/>
      <c r="I127" s="223"/>
      <c r="J127" s="223"/>
      <c r="K127" s="223"/>
      <c r="L127" s="223"/>
      <c r="M127" s="223"/>
      <c r="N127" s="222"/>
      <c r="O127" s="222"/>
      <c r="P127" s="222"/>
      <c r="Q127" s="222"/>
      <c r="R127" s="223"/>
      <c r="S127" s="223"/>
      <c r="T127" s="223"/>
      <c r="U127" s="223"/>
      <c r="V127" s="223"/>
      <c r="W127" s="223"/>
      <c r="X127" s="223"/>
      <c r="Y127" s="223"/>
      <c r="Z127" s="212"/>
      <c r="AA127" s="212"/>
      <c r="AB127" s="212"/>
      <c r="AC127" s="212"/>
      <c r="AD127" s="212"/>
      <c r="AE127" s="212"/>
      <c r="AF127" s="212"/>
      <c r="AG127" s="212" t="s">
        <v>224</v>
      </c>
      <c r="AH127" s="212">
        <v>5</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5">
      <c r="A128" s="233">
        <v>32</v>
      </c>
      <c r="B128" s="234" t="s">
        <v>364</v>
      </c>
      <c r="C128" s="243" t="s">
        <v>365</v>
      </c>
      <c r="D128" s="235" t="s">
        <v>217</v>
      </c>
      <c r="E128" s="236">
        <v>3.85</v>
      </c>
      <c r="F128" s="237"/>
      <c r="G128" s="238">
        <f>ROUND(E128*F128,2)</f>
        <v>0</v>
      </c>
      <c r="H128" s="237"/>
      <c r="I128" s="238">
        <f>ROUND(E128*H128,2)</f>
        <v>0</v>
      </c>
      <c r="J128" s="237"/>
      <c r="K128" s="238">
        <f>ROUND(E128*J128,2)</f>
        <v>0</v>
      </c>
      <c r="L128" s="238">
        <v>21</v>
      </c>
      <c r="M128" s="238">
        <f>G128*(1+L128/100)</f>
        <v>0</v>
      </c>
      <c r="N128" s="236">
        <v>1.9199999999999998E-2</v>
      </c>
      <c r="O128" s="236">
        <f>ROUND(E128*N128,2)</f>
        <v>7.0000000000000007E-2</v>
      </c>
      <c r="P128" s="236">
        <v>0</v>
      </c>
      <c r="Q128" s="236">
        <f>ROUND(E128*P128,2)</f>
        <v>0</v>
      </c>
      <c r="R128" s="238"/>
      <c r="S128" s="238" t="s">
        <v>195</v>
      </c>
      <c r="T128" s="239" t="s">
        <v>204</v>
      </c>
      <c r="U128" s="223">
        <v>0</v>
      </c>
      <c r="V128" s="223">
        <f>ROUND(E128*U128,2)</f>
        <v>0</v>
      </c>
      <c r="W128" s="223"/>
      <c r="X128" s="223" t="s">
        <v>366</v>
      </c>
      <c r="Y128" s="223" t="s">
        <v>198</v>
      </c>
      <c r="Z128" s="212"/>
      <c r="AA128" s="212"/>
      <c r="AB128" s="212"/>
      <c r="AC128" s="212"/>
      <c r="AD128" s="212"/>
      <c r="AE128" s="212"/>
      <c r="AF128" s="212"/>
      <c r="AG128" s="212" t="s">
        <v>367</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2" x14ac:dyDescent="0.25">
      <c r="A129" s="219"/>
      <c r="B129" s="220"/>
      <c r="C129" s="262" t="s">
        <v>368</v>
      </c>
      <c r="D129" s="248"/>
      <c r="E129" s="249">
        <v>3.85</v>
      </c>
      <c r="F129" s="223"/>
      <c r="G129" s="223"/>
      <c r="H129" s="223"/>
      <c r="I129" s="223"/>
      <c r="J129" s="223"/>
      <c r="K129" s="223"/>
      <c r="L129" s="223"/>
      <c r="M129" s="223"/>
      <c r="N129" s="222"/>
      <c r="O129" s="222"/>
      <c r="P129" s="222"/>
      <c r="Q129" s="222"/>
      <c r="R129" s="223"/>
      <c r="S129" s="223"/>
      <c r="T129" s="223"/>
      <c r="U129" s="223"/>
      <c r="V129" s="223"/>
      <c r="W129" s="223"/>
      <c r="X129" s="223"/>
      <c r="Y129" s="223"/>
      <c r="Z129" s="212"/>
      <c r="AA129" s="212"/>
      <c r="AB129" s="212"/>
      <c r="AC129" s="212"/>
      <c r="AD129" s="212"/>
      <c r="AE129" s="212"/>
      <c r="AF129" s="212"/>
      <c r="AG129" s="212" t="s">
        <v>224</v>
      </c>
      <c r="AH129" s="212">
        <v>5</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5">
      <c r="A130" s="219">
        <v>33</v>
      </c>
      <c r="B130" s="220" t="s">
        <v>369</v>
      </c>
      <c r="C130" s="264" t="s">
        <v>370</v>
      </c>
      <c r="D130" s="221" t="s">
        <v>0</v>
      </c>
      <c r="E130" s="252"/>
      <c r="F130" s="224"/>
      <c r="G130" s="223">
        <f>ROUND(E130*F130,2)</f>
        <v>0</v>
      </c>
      <c r="H130" s="224"/>
      <c r="I130" s="223">
        <f>ROUND(E130*H130,2)</f>
        <v>0</v>
      </c>
      <c r="J130" s="224"/>
      <c r="K130" s="223">
        <f>ROUND(E130*J130,2)</f>
        <v>0</v>
      </c>
      <c r="L130" s="223">
        <v>21</v>
      </c>
      <c r="M130" s="223">
        <f>G130*(1+L130/100)</f>
        <v>0</v>
      </c>
      <c r="N130" s="222">
        <v>0</v>
      </c>
      <c r="O130" s="222">
        <f>ROUND(E130*N130,2)</f>
        <v>0</v>
      </c>
      <c r="P130" s="222">
        <v>0</v>
      </c>
      <c r="Q130" s="222">
        <f>ROUND(E130*P130,2)</f>
        <v>0</v>
      </c>
      <c r="R130" s="223" t="s">
        <v>358</v>
      </c>
      <c r="S130" s="223" t="s">
        <v>204</v>
      </c>
      <c r="T130" s="223" t="s">
        <v>204</v>
      </c>
      <c r="U130" s="223">
        <v>0</v>
      </c>
      <c r="V130" s="223">
        <f>ROUND(E130*U130,2)</f>
        <v>0</v>
      </c>
      <c r="W130" s="223"/>
      <c r="X130" s="223" t="s">
        <v>343</v>
      </c>
      <c r="Y130" s="223" t="s">
        <v>198</v>
      </c>
      <c r="Z130" s="212"/>
      <c r="AA130" s="212"/>
      <c r="AB130" s="212"/>
      <c r="AC130" s="212"/>
      <c r="AD130" s="212"/>
      <c r="AE130" s="212"/>
      <c r="AF130" s="212"/>
      <c r="AG130" s="212" t="s">
        <v>344</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2" x14ac:dyDescent="0.25">
      <c r="A131" s="219"/>
      <c r="B131" s="220"/>
      <c r="C131" s="265" t="s">
        <v>371</v>
      </c>
      <c r="D131" s="253"/>
      <c r="E131" s="253"/>
      <c r="F131" s="253"/>
      <c r="G131" s="253"/>
      <c r="H131" s="223"/>
      <c r="I131" s="223"/>
      <c r="J131" s="223"/>
      <c r="K131" s="223"/>
      <c r="L131" s="223"/>
      <c r="M131" s="223"/>
      <c r="N131" s="222"/>
      <c r="O131" s="222"/>
      <c r="P131" s="222"/>
      <c r="Q131" s="222"/>
      <c r="R131" s="223"/>
      <c r="S131" s="223"/>
      <c r="T131" s="223"/>
      <c r="U131" s="223"/>
      <c r="V131" s="223"/>
      <c r="W131" s="223"/>
      <c r="X131" s="223"/>
      <c r="Y131" s="223"/>
      <c r="Z131" s="212"/>
      <c r="AA131" s="212"/>
      <c r="AB131" s="212"/>
      <c r="AC131" s="212"/>
      <c r="AD131" s="212"/>
      <c r="AE131" s="212"/>
      <c r="AF131" s="212"/>
      <c r="AG131" s="212" t="s">
        <v>222</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x14ac:dyDescent="0.25">
      <c r="A132" s="226" t="s">
        <v>190</v>
      </c>
      <c r="B132" s="227" t="s">
        <v>148</v>
      </c>
      <c r="C132" s="242" t="s">
        <v>149</v>
      </c>
      <c r="D132" s="228"/>
      <c r="E132" s="229"/>
      <c r="F132" s="230"/>
      <c r="G132" s="230">
        <f>SUMIF(AG133:AG155,"&lt;&gt;NOR",G133:G155)</f>
        <v>0</v>
      </c>
      <c r="H132" s="230"/>
      <c r="I132" s="230">
        <f>SUM(I133:I155)</f>
        <v>0</v>
      </c>
      <c r="J132" s="230"/>
      <c r="K132" s="230">
        <f>SUM(K133:K155)</f>
        <v>0</v>
      </c>
      <c r="L132" s="230"/>
      <c r="M132" s="230">
        <f>SUM(M133:M155)</f>
        <v>0</v>
      </c>
      <c r="N132" s="229"/>
      <c r="O132" s="229">
        <f>SUM(O133:O155)</f>
        <v>2.29</v>
      </c>
      <c r="P132" s="229"/>
      <c r="Q132" s="229">
        <f>SUM(Q133:Q155)</f>
        <v>0</v>
      </c>
      <c r="R132" s="230"/>
      <c r="S132" s="230"/>
      <c r="T132" s="231"/>
      <c r="U132" s="225"/>
      <c r="V132" s="225">
        <f>SUM(V133:V155)</f>
        <v>194.76</v>
      </c>
      <c r="W132" s="225"/>
      <c r="X132" s="225"/>
      <c r="Y132" s="225"/>
      <c r="AG132" t="s">
        <v>191</v>
      </c>
    </row>
    <row r="133" spans="1:60" outlineLevel="1" x14ac:dyDescent="0.25">
      <c r="A133" s="233">
        <v>34</v>
      </c>
      <c r="B133" s="234" t="s">
        <v>372</v>
      </c>
      <c r="C133" s="243" t="s">
        <v>373</v>
      </c>
      <c r="D133" s="235" t="s">
        <v>217</v>
      </c>
      <c r="E133" s="236">
        <v>137.57775000000001</v>
      </c>
      <c r="F133" s="237"/>
      <c r="G133" s="238">
        <f>ROUND(E133*F133,2)</f>
        <v>0</v>
      </c>
      <c r="H133" s="237"/>
      <c r="I133" s="238">
        <f>ROUND(E133*H133,2)</f>
        <v>0</v>
      </c>
      <c r="J133" s="237"/>
      <c r="K133" s="238">
        <f>ROUND(E133*J133,2)</f>
        <v>0</v>
      </c>
      <c r="L133" s="238">
        <v>21</v>
      </c>
      <c r="M133" s="238">
        <f>G133*(1+L133/100)</f>
        <v>0</v>
      </c>
      <c r="N133" s="236">
        <v>2.1000000000000001E-4</v>
      </c>
      <c r="O133" s="236">
        <f>ROUND(E133*N133,2)</f>
        <v>0.03</v>
      </c>
      <c r="P133" s="236">
        <v>0</v>
      </c>
      <c r="Q133" s="236">
        <f>ROUND(E133*P133,2)</f>
        <v>0</v>
      </c>
      <c r="R133" s="238" t="s">
        <v>358</v>
      </c>
      <c r="S133" s="238" t="s">
        <v>204</v>
      </c>
      <c r="T133" s="239" t="s">
        <v>204</v>
      </c>
      <c r="U133" s="223">
        <v>0.05</v>
      </c>
      <c r="V133" s="223">
        <f>ROUND(E133*U133,2)</f>
        <v>6.88</v>
      </c>
      <c r="W133" s="223"/>
      <c r="X133" s="223" t="s">
        <v>219</v>
      </c>
      <c r="Y133" s="223" t="s">
        <v>198</v>
      </c>
      <c r="Z133" s="212"/>
      <c r="AA133" s="212"/>
      <c r="AB133" s="212"/>
      <c r="AC133" s="212"/>
      <c r="AD133" s="212"/>
      <c r="AE133" s="212"/>
      <c r="AF133" s="212"/>
      <c r="AG133" s="212" t="s">
        <v>220</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2" x14ac:dyDescent="0.25">
      <c r="A134" s="219"/>
      <c r="B134" s="220"/>
      <c r="C134" s="262" t="s">
        <v>291</v>
      </c>
      <c r="D134" s="248"/>
      <c r="E134" s="249">
        <v>137.57775000000001</v>
      </c>
      <c r="F134" s="223"/>
      <c r="G134" s="223"/>
      <c r="H134" s="223"/>
      <c r="I134" s="223"/>
      <c r="J134" s="223"/>
      <c r="K134" s="223"/>
      <c r="L134" s="223"/>
      <c r="M134" s="223"/>
      <c r="N134" s="222"/>
      <c r="O134" s="222"/>
      <c r="P134" s="222"/>
      <c r="Q134" s="222"/>
      <c r="R134" s="223"/>
      <c r="S134" s="223"/>
      <c r="T134" s="223"/>
      <c r="U134" s="223"/>
      <c r="V134" s="223"/>
      <c r="W134" s="223"/>
      <c r="X134" s="223"/>
      <c r="Y134" s="223"/>
      <c r="Z134" s="212"/>
      <c r="AA134" s="212"/>
      <c r="AB134" s="212"/>
      <c r="AC134" s="212"/>
      <c r="AD134" s="212"/>
      <c r="AE134" s="212"/>
      <c r="AF134" s="212"/>
      <c r="AG134" s="212" t="s">
        <v>224</v>
      </c>
      <c r="AH134" s="212">
        <v>5</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ht="20.399999999999999" outlineLevel="1" x14ac:dyDescent="0.25">
      <c r="A135" s="233">
        <v>35</v>
      </c>
      <c r="B135" s="234" t="s">
        <v>374</v>
      </c>
      <c r="C135" s="243" t="s">
        <v>375</v>
      </c>
      <c r="D135" s="235" t="s">
        <v>217</v>
      </c>
      <c r="E135" s="236">
        <v>137.57775000000001</v>
      </c>
      <c r="F135" s="237"/>
      <c r="G135" s="238">
        <f>ROUND(E135*F135,2)</f>
        <v>0</v>
      </c>
      <c r="H135" s="237"/>
      <c r="I135" s="238">
        <f>ROUND(E135*H135,2)</f>
        <v>0</v>
      </c>
      <c r="J135" s="237"/>
      <c r="K135" s="238">
        <f>ROUND(E135*J135,2)</f>
        <v>0</v>
      </c>
      <c r="L135" s="238">
        <v>21</v>
      </c>
      <c r="M135" s="238">
        <f>G135*(1+L135/100)</f>
        <v>0</v>
      </c>
      <c r="N135" s="236">
        <v>5.2399999999999999E-3</v>
      </c>
      <c r="O135" s="236">
        <f>ROUND(E135*N135,2)</f>
        <v>0.72</v>
      </c>
      <c r="P135" s="236">
        <v>0</v>
      </c>
      <c r="Q135" s="236">
        <f>ROUND(E135*P135,2)</f>
        <v>0</v>
      </c>
      <c r="R135" s="238" t="s">
        <v>358</v>
      </c>
      <c r="S135" s="238" t="s">
        <v>204</v>
      </c>
      <c r="T135" s="239" t="s">
        <v>204</v>
      </c>
      <c r="U135" s="223">
        <v>1.224</v>
      </c>
      <c r="V135" s="223">
        <f>ROUND(E135*U135,2)</f>
        <v>168.4</v>
      </c>
      <c r="W135" s="223"/>
      <c r="X135" s="223" t="s">
        <v>219</v>
      </c>
      <c r="Y135" s="223" t="s">
        <v>198</v>
      </c>
      <c r="Z135" s="212"/>
      <c r="AA135" s="212"/>
      <c r="AB135" s="212"/>
      <c r="AC135" s="212"/>
      <c r="AD135" s="212"/>
      <c r="AE135" s="212"/>
      <c r="AF135" s="212"/>
      <c r="AG135" s="212" t="s">
        <v>220</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2" x14ac:dyDescent="0.25">
      <c r="A136" s="219"/>
      <c r="B136" s="220"/>
      <c r="C136" s="244" t="s">
        <v>376</v>
      </c>
      <c r="D136" s="240"/>
      <c r="E136" s="240"/>
      <c r="F136" s="240"/>
      <c r="G136" s="240"/>
      <c r="H136" s="223"/>
      <c r="I136" s="223"/>
      <c r="J136" s="223"/>
      <c r="K136" s="223"/>
      <c r="L136" s="223"/>
      <c r="M136" s="223"/>
      <c r="N136" s="222"/>
      <c r="O136" s="222"/>
      <c r="P136" s="222"/>
      <c r="Q136" s="222"/>
      <c r="R136" s="223"/>
      <c r="S136" s="223"/>
      <c r="T136" s="223"/>
      <c r="U136" s="223"/>
      <c r="V136" s="223"/>
      <c r="W136" s="223"/>
      <c r="X136" s="223"/>
      <c r="Y136" s="223"/>
      <c r="Z136" s="212"/>
      <c r="AA136" s="212"/>
      <c r="AB136" s="212"/>
      <c r="AC136" s="212"/>
      <c r="AD136" s="212"/>
      <c r="AE136" s="212"/>
      <c r="AF136" s="212"/>
      <c r="AG136" s="212" t="s">
        <v>201</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2" x14ac:dyDescent="0.25">
      <c r="A137" s="219"/>
      <c r="B137" s="220"/>
      <c r="C137" s="262" t="s">
        <v>377</v>
      </c>
      <c r="D137" s="248"/>
      <c r="E137" s="249"/>
      <c r="F137" s="223"/>
      <c r="G137" s="223"/>
      <c r="H137" s="223"/>
      <c r="I137" s="223"/>
      <c r="J137" s="223"/>
      <c r="K137" s="223"/>
      <c r="L137" s="223"/>
      <c r="M137" s="223"/>
      <c r="N137" s="222"/>
      <c r="O137" s="222"/>
      <c r="P137" s="222"/>
      <c r="Q137" s="222"/>
      <c r="R137" s="223"/>
      <c r="S137" s="223"/>
      <c r="T137" s="223"/>
      <c r="U137" s="223"/>
      <c r="V137" s="223"/>
      <c r="W137" s="223"/>
      <c r="X137" s="223"/>
      <c r="Y137" s="223"/>
      <c r="Z137" s="212"/>
      <c r="AA137" s="212"/>
      <c r="AB137" s="212"/>
      <c r="AC137" s="212"/>
      <c r="AD137" s="212"/>
      <c r="AE137" s="212"/>
      <c r="AF137" s="212"/>
      <c r="AG137" s="212" t="s">
        <v>224</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3" x14ac:dyDescent="0.25">
      <c r="A138" s="219"/>
      <c r="B138" s="220"/>
      <c r="C138" s="262" t="s">
        <v>378</v>
      </c>
      <c r="D138" s="248"/>
      <c r="E138" s="249">
        <v>134.02000000000001</v>
      </c>
      <c r="F138" s="223"/>
      <c r="G138" s="223"/>
      <c r="H138" s="223"/>
      <c r="I138" s="223"/>
      <c r="J138" s="223"/>
      <c r="K138" s="223"/>
      <c r="L138" s="223"/>
      <c r="M138" s="223"/>
      <c r="N138" s="222"/>
      <c r="O138" s="222"/>
      <c r="P138" s="222"/>
      <c r="Q138" s="222"/>
      <c r="R138" s="223"/>
      <c r="S138" s="223"/>
      <c r="T138" s="223"/>
      <c r="U138" s="223"/>
      <c r="V138" s="223"/>
      <c r="W138" s="223"/>
      <c r="X138" s="223"/>
      <c r="Y138" s="223"/>
      <c r="Z138" s="212"/>
      <c r="AA138" s="212"/>
      <c r="AB138" s="212"/>
      <c r="AC138" s="212"/>
      <c r="AD138" s="212"/>
      <c r="AE138" s="212"/>
      <c r="AF138" s="212"/>
      <c r="AG138" s="212" t="s">
        <v>224</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3" x14ac:dyDescent="0.25">
      <c r="A139" s="219"/>
      <c r="B139" s="220"/>
      <c r="C139" s="262" t="s">
        <v>379</v>
      </c>
      <c r="D139" s="248"/>
      <c r="E139" s="249">
        <v>29.3</v>
      </c>
      <c r="F139" s="223"/>
      <c r="G139" s="223"/>
      <c r="H139" s="223"/>
      <c r="I139" s="223"/>
      <c r="J139" s="223"/>
      <c r="K139" s="223"/>
      <c r="L139" s="223"/>
      <c r="M139" s="223"/>
      <c r="N139" s="222"/>
      <c r="O139" s="222"/>
      <c r="P139" s="222"/>
      <c r="Q139" s="222"/>
      <c r="R139" s="223"/>
      <c r="S139" s="223"/>
      <c r="T139" s="223"/>
      <c r="U139" s="223"/>
      <c r="V139" s="223"/>
      <c r="W139" s="223"/>
      <c r="X139" s="223"/>
      <c r="Y139" s="223"/>
      <c r="Z139" s="212"/>
      <c r="AA139" s="212"/>
      <c r="AB139" s="212"/>
      <c r="AC139" s="212"/>
      <c r="AD139" s="212"/>
      <c r="AE139" s="212"/>
      <c r="AF139" s="212"/>
      <c r="AG139" s="212" t="s">
        <v>224</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3" x14ac:dyDescent="0.25">
      <c r="A140" s="219"/>
      <c r="B140" s="220"/>
      <c r="C140" s="262" t="s">
        <v>380</v>
      </c>
      <c r="D140" s="248"/>
      <c r="E140" s="249"/>
      <c r="F140" s="223"/>
      <c r="G140" s="223"/>
      <c r="H140" s="223"/>
      <c r="I140" s="223"/>
      <c r="J140" s="223"/>
      <c r="K140" s="223"/>
      <c r="L140" s="223"/>
      <c r="M140" s="223"/>
      <c r="N140" s="222"/>
      <c r="O140" s="222"/>
      <c r="P140" s="222"/>
      <c r="Q140" s="222"/>
      <c r="R140" s="223"/>
      <c r="S140" s="223"/>
      <c r="T140" s="223"/>
      <c r="U140" s="223"/>
      <c r="V140" s="223"/>
      <c r="W140" s="223"/>
      <c r="X140" s="223"/>
      <c r="Y140" s="223"/>
      <c r="Z140" s="212"/>
      <c r="AA140" s="212"/>
      <c r="AB140" s="212"/>
      <c r="AC140" s="212"/>
      <c r="AD140" s="212"/>
      <c r="AE140" s="212"/>
      <c r="AF140" s="212"/>
      <c r="AG140" s="212" t="s">
        <v>224</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3" x14ac:dyDescent="0.25">
      <c r="A141" s="219"/>
      <c r="B141" s="220"/>
      <c r="C141" s="262" t="s">
        <v>381</v>
      </c>
      <c r="D141" s="248"/>
      <c r="E141" s="249">
        <v>1.71875</v>
      </c>
      <c r="F141" s="223"/>
      <c r="G141" s="223"/>
      <c r="H141" s="223"/>
      <c r="I141" s="223"/>
      <c r="J141" s="223"/>
      <c r="K141" s="223"/>
      <c r="L141" s="223"/>
      <c r="M141" s="223"/>
      <c r="N141" s="222"/>
      <c r="O141" s="222"/>
      <c r="P141" s="222"/>
      <c r="Q141" s="222"/>
      <c r="R141" s="223"/>
      <c r="S141" s="223"/>
      <c r="T141" s="223"/>
      <c r="U141" s="223"/>
      <c r="V141" s="223"/>
      <c r="W141" s="223"/>
      <c r="X141" s="223"/>
      <c r="Y141" s="223"/>
      <c r="Z141" s="212"/>
      <c r="AA141" s="212"/>
      <c r="AB141" s="212"/>
      <c r="AC141" s="212"/>
      <c r="AD141" s="212"/>
      <c r="AE141" s="212"/>
      <c r="AF141" s="212"/>
      <c r="AG141" s="212" t="s">
        <v>224</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3" x14ac:dyDescent="0.25">
      <c r="A142" s="219"/>
      <c r="B142" s="220"/>
      <c r="C142" s="262" t="s">
        <v>382</v>
      </c>
      <c r="D142" s="248"/>
      <c r="E142" s="249"/>
      <c r="F142" s="223"/>
      <c r="G142" s="223"/>
      <c r="H142" s="223"/>
      <c r="I142" s="223"/>
      <c r="J142" s="223"/>
      <c r="K142" s="223"/>
      <c r="L142" s="223"/>
      <c r="M142" s="223"/>
      <c r="N142" s="222"/>
      <c r="O142" s="222"/>
      <c r="P142" s="222"/>
      <c r="Q142" s="222"/>
      <c r="R142" s="223"/>
      <c r="S142" s="223"/>
      <c r="T142" s="223"/>
      <c r="U142" s="223"/>
      <c r="V142" s="223"/>
      <c r="W142" s="223"/>
      <c r="X142" s="223"/>
      <c r="Y142" s="223"/>
      <c r="Z142" s="212"/>
      <c r="AA142" s="212"/>
      <c r="AB142" s="212"/>
      <c r="AC142" s="212"/>
      <c r="AD142" s="212"/>
      <c r="AE142" s="212"/>
      <c r="AF142" s="212"/>
      <c r="AG142" s="212" t="s">
        <v>224</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3" x14ac:dyDescent="0.25">
      <c r="A143" s="219"/>
      <c r="B143" s="220"/>
      <c r="C143" s="262" t="s">
        <v>383</v>
      </c>
      <c r="D143" s="248"/>
      <c r="E143" s="249">
        <v>-29.0275</v>
      </c>
      <c r="F143" s="223"/>
      <c r="G143" s="223"/>
      <c r="H143" s="223"/>
      <c r="I143" s="223"/>
      <c r="J143" s="223"/>
      <c r="K143" s="223"/>
      <c r="L143" s="223"/>
      <c r="M143" s="223"/>
      <c r="N143" s="222"/>
      <c r="O143" s="222"/>
      <c r="P143" s="222"/>
      <c r="Q143" s="222"/>
      <c r="R143" s="223"/>
      <c r="S143" s="223"/>
      <c r="T143" s="223"/>
      <c r="U143" s="223"/>
      <c r="V143" s="223"/>
      <c r="W143" s="223"/>
      <c r="X143" s="223"/>
      <c r="Y143" s="223"/>
      <c r="Z143" s="212"/>
      <c r="AA143" s="212"/>
      <c r="AB143" s="212"/>
      <c r="AC143" s="212"/>
      <c r="AD143" s="212"/>
      <c r="AE143" s="212"/>
      <c r="AF143" s="212"/>
      <c r="AG143" s="212" t="s">
        <v>224</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3" x14ac:dyDescent="0.25">
      <c r="A144" s="219"/>
      <c r="B144" s="220"/>
      <c r="C144" s="262" t="s">
        <v>384</v>
      </c>
      <c r="D144" s="248"/>
      <c r="E144" s="249"/>
      <c r="F144" s="223"/>
      <c r="G144" s="223"/>
      <c r="H144" s="223"/>
      <c r="I144" s="223"/>
      <c r="J144" s="223"/>
      <c r="K144" s="223"/>
      <c r="L144" s="223"/>
      <c r="M144" s="223"/>
      <c r="N144" s="222"/>
      <c r="O144" s="222"/>
      <c r="P144" s="222"/>
      <c r="Q144" s="222"/>
      <c r="R144" s="223"/>
      <c r="S144" s="223"/>
      <c r="T144" s="223"/>
      <c r="U144" s="223"/>
      <c r="V144" s="223"/>
      <c r="W144" s="223"/>
      <c r="X144" s="223"/>
      <c r="Y144" s="223"/>
      <c r="Z144" s="212"/>
      <c r="AA144" s="212"/>
      <c r="AB144" s="212"/>
      <c r="AC144" s="212"/>
      <c r="AD144" s="212"/>
      <c r="AE144" s="212"/>
      <c r="AF144" s="212"/>
      <c r="AG144" s="212" t="s">
        <v>224</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3" x14ac:dyDescent="0.25">
      <c r="A145" s="219"/>
      <c r="B145" s="220"/>
      <c r="C145" s="262" t="s">
        <v>385</v>
      </c>
      <c r="D145" s="248"/>
      <c r="E145" s="249">
        <v>1.8</v>
      </c>
      <c r="F145" s="223"/>
      <c r="G145" s="223"/>
      <c r="H145" s="223"/>
      <c r="I145" s="223"/>
      <c r="J145" s="223"/>
      <c r="K145" s="223"/>
      <c r="L145" s="223"/>
      <c r="M145" s="223"/>
      <c r="N145" s="222"/>
      <c r="O145" s="222"/>
      <c r="P145" s="222"/>
      <c r="Q145" s="222"/>
      <c r="R145" s="223"/>
      <c r="S145" s="223"/>
      <c r="T145" s="223"/>
      <c r="U145" s="223"/>
      <c r="V145" s="223"/>
      <c r="W145" s="223"/>
      <c r="X145" s="223"/>
      <c r="Y145" s="223"/>
      <c r="Z145" s="212"/>
      <c r="AA145" s="212"/>
      <c r="AB145" s="212"/>
      <c r="AC145" s="212"/>
      <c r="AD145" s="212"/>
      <c r="AE145" s="212"/>
      <c r="AF145" s="212"/>
      <c r="AG145" s="212" t="s">
        <v>224</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3" x14ac:dyDescent="0.25">
      <c r="A146" s="219"/>
      <c r="B146" s="220"/>
      <c r="C146" s="262" t="s">
        <v>386</v>
      </c>
      <c r="D146" s="248"/>
      <c r="E146" s="249">
        <v>2.16</v>
      </c>
      <c r="F146" s="223"/>
      <c r="G146" s="223"/>
      <c r="H146" s="223"/>
      <c r="I146" s="223"/>
      <c r="J146" s="223"/>
      <c r="K146" s="223"/>
      <c r="L146" s="223"/>
      <c r="M146" s="223"/>
      <c r="N146" s="222"/>
      <c r="O146" s="222"/>
      <c r="P146" s="222"/>
      <c r="Q146" s="222"/>
      <c r="R146" s="223"/>
      <c r="S146" s="223"/>
      <c r="T146" s="223"/>
      <c r="U146" s="223"/>
      <c r="V146" s="223"/>
      <c r="W146" s="223"/>
      <c r="X146" s="223"/>
      <c r="Y146" s="223"/>
      <c r="Z146" s="212"/>
      <c r="AA146" s="212"/>
      <c r="AB146" s="212"/>
      <c r="AC146" s="212"/>
      <c r="AD146" s="212"/>
      <c r="AE146" s="212"/>
      <c r="AF146" s="212"/>
      <c r="AG146" s="212" t="s">
        <v>224</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3" x14ac:dyDescent="0.25">
      <c r="A147" s="219"/>
      <c r="B147" s="220"/>
      <c r="C147" s="262" t="s">
        <v>387</v>
      </c>
      <c r="D147" s="248"/>
      <c r="E147" s="249">
        <v>0.85650000000000004</v>
      </c>
      <c r="F147" s="223"/>
      <c r="G147" s="223"/>
      <c r="H147" s="223"/>
      <c r="I147" s="223"/>
      <c r="J147" s="223"/>
      <c r="K147" s="223"/>
      <c r="L147" s="223"/>
      <c r="M147" s="223"/>
      <c r="N147" s="222"/>
      <c r="O147" s="222"/>
      <c r="P147" s="222"/>
      <c r="Q147" s="222"/>
      <c r="R147" s="223"/>
      <c r="S147" s="223"/>
      <c r="T147" s="223"/>
      <c r="U147" s="223"/>
      <c r="V147" s="223"/>
      <c r="W147" s="223"/>
      <c r="X147" s="223"/>
      <c r="Y147" s="223"/>
      <c r="Z147" s="212"/>
      <c r="AA147" s="212"/>
      <c r="AB147" s="212"/>
      <c r="AC147" s="212"/>
      <c r="AD147" s="212"/>
      <c r="AE147" s="212"/>
      <c r="AF147" s="212"/>
      <c r="AG147" s="212" t="s">
        <v>224</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3" x14ac:dyDescent="0.25">
      <c r="A148" s="219"/>
      <c r="B148" s="220"/>
      <c r="C148" s="262" t="s">
        <v>388</v>
      </c>
      <c r="D148" s="248"/>
      <c r="E148" s="249"/>
      <c r="F148" s="223"/>
      <c r="G148" s="223"/>
      <c r="H148" s="223"/>
      <c r="I148" s="223"/>
      <c r="J148" s="223"/>
      <c r="K148" s="223"/>
      <c r="L148" s="223"/>
      <c r="M148" s="223"/>
      <c r="N148" s="222"/>
      <c r="O148" s="222"/>
      <c r="P148" s="222"/>
      <c r="Q148" s="222"/>
      <c r="R148" s="223"/>
      <c r="S148" s="223"/>
      <c r="T148" s="223"/>
      <c r="U148" s="223"/>
      <c r="V148" s="223"/>
      <c r="W148" s="223"/>
      <c r="X148" s="223"/>
      <c r="Y148" s="223"/>
      <c r="Z148" s="212"/>
      <c r="AA148" s="212"/>
      <c r="AB148" s="212"/>
      <c r="AC148" s="212"/>
      <c r="AD148" s="212"/>
      <c r="AE148" s="212"/>
      <c r="AF148" s="212"/>
      <c r="AG148" s="212" t="s">
        <v>224</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3" x14ac:dyDescent="0.25">
      <c r="A149" s="219"/>
      <c r="B149" s="220"/>
      <c r="C149" s="262" t="s">
        <v>389</v>
      </c>
      <c r="D149" s="248"/>
      <c r="E149" s="249">
        <v>-3.25</v>
      </c>
      <c r="F149" s="223"/>
      <c r="G149" s="223"/>
      <c r="H149" s="223"/>
      <c r="I149" s="223"/>
      <c r="J149" s="223"/>
      <c r="K149" s="223"/>
      <c r="L149" s="223"/>
      <c r="M149" s="223"/>
      <c r="N149" s="222"/>
      <c r="O149" s="222"/>
      <c r="P149" s="222"/>
      <c r="Q149" s="222"/>
      <c r="R149" s="223"/>
      <c r="S149" s="223"/>
      <c r="T149" s="223"/>
      <c r="U149" s="223"/>
      <c r="V149" s="223"/>
      <c r="W149" s="223"/>
      <c r="X149" s="223"/>
      <c r="Y149" s="223"/>
      <c r="Z149" s="212"/>
      <c r="AA149" s="212"/>
      <c r="AB149" s="212"/>
      <c r="AC149" s="212"/>
      <c r="AD149" s="212"/>
      <c r="AE149" s="212"/>
      <c r="AF149" s="212"/>
      <c r="AG149" s="212" t="s">
        <v>224</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5">
      <c r="A150" s="254">
        <v>36</v>
      </c>
      <c r="B150" s="255" t="s">
        <v>390</v>
      </c>
      <c r="C150" s="266" t="s">
        <v>391</v>
      </c>
      <c r="D150" s="256" t="s">
        <v>392</v>
      </c>
      <c r="E150" s="257">
        <v>65.61</v>
      </c>
      <c r="F150" s="258"/>
      <c r="G150" s="259">
        <f>ROUND(E150*F150,2)</f>
        <v>0</v>
      </c>
      <c r="H150" s="258"/>
      <c r="I150" s="259">
        <f>ROUND(E150*H150,2)</f>
        <v>0</v>
      </c>
      <c r="J150" s="258"/>
      <c r="K150" s="259">
        <f>ROUND(E150*J150,2)</f>
        <v>0</v>
      </c>
      <c r="L150" s="259">
        <v>21</v>
      </c>
      <c r="M150" s="259">
        <f>G150*(1+L150/100)</f>
        <v>0</v>
      </c>
      <c r="N150" s="257">
        <v>1.2999999999999999E-4</v>
      </c>
      <c r="O150" s="257">
        <f>ROUND(E150*N150,2)</f>
        <v>0.01</v>
      </c>
      <c r="P150" s="257">
        <v>0</v>
      </c>
      <c r="Q150" s="257">
        <f>ROUND(E150*P150,2)</f>
        <v>0</v>
      </c>
      <c r="R150" s="259" t="s">
        <v>358</v>
      </c>
      <c r="S150" s="259" t="s">
        <v>204</v>
      </c>
      <c r="T150" s="260" t="s">
        <v>204</v>
      </c>
      <c r="U150" s="223">
        <v>0.12</v>
      </c>
      <c r="V150" s="223">
        <f>ROUND(E150*U150,2)</f>
        <v>7.87</v>
      </c>
      <c r="W150" s="223"/>
      <c r="X150" s="223" t="s">
        <v>219</v>
      </c>
      <c r="Y150" s="223" t="s">
        <v>198</v>
      </c>
      <c r="Z150" s="212"/>
      <c r="AA150" s="212"/>
      <c r="AB150" s="212"/>
      <c r="AC150" s="212"/>
      <c r="AD150" s="212"/>
      <c r="AE150" s="212"/>
      <c r="AF150" s="212"/>
      <c r="AG150" s="212" t="s">
        <v>220</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5">
      <c r="A151" s="254">
        <v>37</v>
      </c>
      <c r="B151" s="255" t="s">
        <v>393</v>
      </c>
      <c r="C151" s="266" t="s">
        <v>394</v>
      </c>
      <c r="D151" s="256" t="s">
        <v>392</v>
      </c>
      <c r="E151" s="257">
        <v>96.77</v>
      </c>
      <c r="F151" s="258"/>
      <c r="G151" s="259">
        <f>ROUND(E151*F151,2)</f>
        <v>0</v>
      </c>
      <c r="H151" s="258"/>
      <c r="I151" s="259">
        <f>ROUND(E151*H151,2)</f>
        <v>0</v>
      </c>
      <c r="J151" s="258"/>
      <c r="K151" s="259">
        <f>ROUND(E151*J151,2)</f>
        <v>0</v>
      </c>
      <c r="L151" s="259">
        <v>21</v>
      </c>
      <c r="M151" s="259">
        <f>G151*(1+L151/100)</f>
        <v>0</v>
      </c>
      <c r="N151" s="257">
        <v>1.2999999999999999E-4</v>
      </c>
      <c r="O151" s="257">
        <f>ROUND(E151*N151,2)</f>
        <v>0.01</v>
      </c>
      <c r="P151" s="257">
        <v>0</v>
      </c>
      <c r="Q151" s="257">
        <f>ROUND(E151*P151,2)</f>
        <v>0</v>
      </c>
      <c r="R151" s="259" t="s">
        <v>358</v>
      </c>
      <c r="S151" s="259" t="s">
        <v>204</v>
      </c>
      <c r="T151" s="260" t="s">
        <v>204</v>
      </c>
      <c r="U151" s="223">
        <v>0.12</v>
      </c>
      <c r="V151" s="223">
        <f>ROUND(E151*U151,2)</f>
        <v>11.61</v>
      </c>
      <c r="W151" s="223"/>
      <c r="X151" s="223" t="s">
        <v>219</v>
      </c>
      <c r="Y151" s="223" t="s">
        <v>198</v>
      </c>
      <c r="Z151" s="212"/>
      <c r="AA151" s="212"/>
      <c r="AB151" s="212"/>
      <c r="AC151" s="212"/>
      <c r="AD151" s="212"/>
      <c r="AE151" s="212"/>
      <c r="AF151" s="212"/>
      <c r="AG151" s="212" t="s">
        <v>220</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5">
      <c r="A152" s="233">
        <v>38</v>
      </c>
      <c r="B152" s="234" t="s">
        <v>395</v>
      </c>
      <c r="C152" s="243" t="s">
        <v>396</v>
      </c>
      <c r="D152" s="235" t="s">
        <v>217</v>
      </c>
      <c r="E152" s="236">
        <v>144.45663999999999</v>
      </c>
      <c r="F152" s="237"/>
      <c r="G152" s="238">
        <f>ROUND(E152*F152,2)</f>
        <v>0</v>
      </c>
      <c r="H152" s="237"/>
      <c r="I152" s="238">
        <f>ROUND(E152*H152,2)</f>
        <v>0</v>
      </c>
      <c r="J152" s="237"/>
      <c r="K152" s="238">
        <f>ROUND(E152*J152,2)</f>
        <v>0</v>
      </c>
      <c r="L152" s="238">
        <v>21</v>
      </c>
      <c r="M152" s="238">
        <f>G152*(1+L152/100)</f>
        <v>0</v>
      </c>
      <c r="N152" s="236">
        <v>1.0500000000000001E-2</v>
      </c>
      <c r="O152" s="236">
        <f>ROUND(E152*N152,2)</f>
        <v>1.52</v>
      </c>
      <c r="P152" s="236">
        <v>0</v>
      </c>
      <c r="Q152" s="236">
        <f>ROUND(E152*P152,2)</f>
        <v>0</v>
      </c>
      <c r="R152" s="238"/>
      <c r="S152" s="238" t="s">
        <v>195</v>
      </c>
      <c r="T152" s="239" t="s">
        <v>204</v>
      </c>
      <c r="U152" s="223">
        <v>0</v>
      </c>
      <c r="V152" s="223">
        <f>ROUND(E152*U152,2)</f>
        <v>0</v>
      </c>
      <c r="W152" s="223"/>
      <c r="X152" s="223" t="s">
        <v>366</v>
      </c>
      <c r="Y152" s="223" t="s">
        <v>198</v>
      </c>
      <c r="Z152" s="212"/>
      <c r="AA152" s="212"/>
      <c r="AB152" s="212"/>
      <c r="AC152" s="212"/>
      <c r="AD152" s="212"/>
      <c r="AE152" s="212"/>
      <c r="AF152" s="212"/>
      <c r="AG152" s="212" t="s">
        <v>367</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2" x14ac:dyDescent="0.25">
      <c r="A153" s="219"/>
      <c r="B153" s="220"/>
      <c r="C153" s="244" t="s">
        <v>376</v>
      </c>
      <c r="D153" s="240"/>
      <c r="E153" s="240"/>
      <c r="F153" s="240"/>
      <c r="G153" s="240"/>
      <c r="H153" s="223"/>
      <c r="I153" s="223"/>
      <c r="J153" s="223"/>
      <c r="K153" s="223"/>
      <c r="L153" s="223"/>
      <c r="M153" s="223"/>
      <c r="N153" s="222"/>
      <c r="O153" s="222"/>
      <c r="P153" s="222"/>
      <c r="Q153" s="222"/>
      <c r="R153" s="223"/>
      <c r="S153" s="223"/>
      <c r="T153" s="223"/>
      <c r="U153" s="223"/>
      <c r="V153" s="223"/>
      <c r="W153" s="223"/>
      <c r="X153" s="223"/>
      <c r="Y153" s="223"/>
      <c r="Z153" s="212"/>
      <c r="AA153" s="212"/>
      <c r="AB153" s="212"/>
      <c r="AC153" s="212"/>
      <c r="AD153" s="212"/>
      <c r="AE153" s="212"/>
      <c r="AF153" s="212"/>
      <c r="AG153" s="212" t="s">
        <v>201</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2" x14ac:dyDescent="0.25">
      <c r="A154" s="219"/>
      <c r="B154" s="220"/>
      <c r="C154" s="262" t="s">
        <v>397</v>
      </c>
      <c r="D154" s="248"/>
      <c r="E154" s="249">
        <v>144.45663999999999</v>
      </c>
      <c r="F154" s="223"/>
      <c r="G154" s="223"/>
      <c r="H154" s="223"/>
      <c r="I154" s="223"/>
      <c r="J154" s="223"/>
      <c r="K154" s="223"/>
      <c r="L154" s="223"/>
      <c r="M154" s="223"/>
      <c r="N154" s="222"/>
      <c r="O154" s="222"/>
      <c r="P154" s="222"/>
      <c r="Q154" s="222"/>
      <c r="R154" s="223"/>
      <c r="S154" s="223"/>
      <c r="T154" s="223"/>
      <c r="U154" s="223"/>
      <c r="V154" s="223"/>
      <c r="W154" s="223"/>
      <c r="X154" s="223"/>
      <c r="Y154" s="223"/>
      <c r="Z154" s="212"/>
      <c r="AA154" s="212"/>
      <c r="AB154" s="212"/>
      <c r="AC154" s="212"/>
      <c r="AD154" s="212"/>
      <c r="AE154" s="212"/>
      <c r="AF154" s="212"/>
      <c r="AG154" s="212" t="s">
        <v>224</v>
      </c>
      <c r="AH154" s="212">
        <v>5</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5">
      <c r="A155" s="219">
        <v>39</v>
      </c>
      <c r="B155" s="220" t="s">
        <v>398</v>
      </c>
      <c r="C155" s="264" t="s">
        <v>399</v>
      </c>
      <c r="D155" s="221" t="s">
        <v>0</v>
      </c>
      <c r="E155" s="252"/>
      <c r="F155" s="224"/>
      <c r="G155" s="223">
        <f>ROUND(E155*F155,2)</f>
        <v>0</v>
      </c>
      <c r="H155" s="224"/>
      <c r="I155" s="223">
        <f>ROUND(E155*H155,2)</f>
        <v>0</v>
      </c>
      <c r="J155" s="224"/>
      <c r="K155" s="223">
        <f>ROUND(E155*J155,2)</f>
        <v>0</v>
      </c>
      <c r="L155" s="223">
        <v>21</v>
      </c>
      <c r="M155" s="223">
        <f>G155*(1+L155/100)</f>
        <v>0</v>
      </c>
      <c r="N155" s="222">
        <v>0</v>
      </c>
      <c r="O155" s="222">
        <f>ROUND(E155*N155,2)</f>
        <v>0</v>
      </c>
      <c r="P155" s="222">
        <v>0</v>
      </c>
      <c r="Q155" s="222">
        <f>ROUND(E155*P155,2)</f>
        <v>0</v>
      </c>
      <c r="R155" s="223" t="s">
        <v>358</v>
      </c>
      <c r="S155" s="223" t="s">
        <v>204</v>
      </c>
      <c r="T155" s="223" t="s">
        <v>204</v>
      </c>
      <c r="U155" s="223">
        <v>0</v>
      </c>
      <c r="V155" s="223">
        <f>ROUND(E155*U155,2)</f>
        <v>0</v>
      </c>
      <c r="W155" s="223"/>
      <c r="X155" s="223" t="s">
        <v>343</v>
      </c>
      <c r="Y155" s="223" t="s">
        <v>198</v>
      </c>
      <c r="Z155" s="212"/>
      <c r="AA155" s="212"/>
      <c r="AB155" s="212"/>
      <c r="AC155" s="212"/>
      <c r="AD155" s="212"/>
      <c r="AE155" s="212"/>
      <c r="AF155" s="212"/>
      <c r="AG155" s="212" t="s">
        <v>344</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x14ac:dyDescent="0.25">
      <c r="A156" s="226" t="s">
        <v>190</v>
      </c>
      <c r="B156" s="227" t="s">
        <v>150</v>
      </c>
      <c r="C156" s="242" t="s">
        <v>151</v>
      </c>
      <c r="D156" s="228"/>
      <c r="E156" s="229"/>
      <c r="F156" s="230"/>
      <c r="G156" s="230">
        <f>SUMIF(AG157:AG178,"&lt;&gt;NOR",G157:G178)</f>
        <v>0</v>
      </c>
      <c r="H156" s="230"/>
      <c r="I156" s="230">
        <f>SUM(I157:I178)</f>
        <v>0</v>
      </c>
      <c r="J156" s="230"/>
      <c r="K156" s="230">
        <f>SUM(K157:K178)</f>
        <v>0</v>
      </c>
      <c r="L156" s="230"/>
      <c r="M156" s="230">
        <f>SUM(M157:M178)</f>
        <v>0</v>
      </c>
      <c r="N156" s="229"/>
      <c r="O156" s="229">
        <f>SUM(O157:O178)</f>
        <v>7.0000000000000007E-2</v>
      </c>
      <c r="P156" s="229"/>
      <c r="Q156" s="229">
        <f>SUM(Q157:Q178)</f>
        <v>0</v>
      </c>
      <c r="R156" s="230"/>
      <c r="S156" s="230"/>
      <c r="T156" s="231"/>
      <c r="U156" s="225"/>
      <c r="V156" s="225">
        <f>SUM(V157:V178)</f>
        <v>89.329999999999984</v>
      </c>
      <c r="W156" s="225"/>
      <c r="X156" s="225"/>
      <c r="Y156" s="225"/>
      <c r="AG156" t="s">
        <v>191</v>
      </c>
    </row>
    <row r="157" spans="1:60" outlineLevel="1" x14ac:dyDescent="0.25">
      <c r="A157" s="233">
        <v>40</v>
      </c>
      <c r="B157" s="234" t="s">
        <v>400</v>
      </c>
      <c r="C157" s="243" t="s">
        <v>401</v>
      </c>
      <c r="D157" s="235" t="s">
        <v>217</v>
      </c>
      <c r="E157" s="236">
        <v>165.29300000000001</v>
      </c>
      <c r="F157" s="237"/>
      <c r="G157" s="238">
        <f>ROUND(E157*F157,2)</f>
        <v>0</v>
      </c>
      <c r="H157" s="237"/>
      <c r="I157" s="238">
        <f>ROUND(E157*H157,2)</f>
        <v>0</v>
      </c>
      <c r="J157" s="237"/>
      <c r="K157" s="238">
        <f>ROUND(E157*J157,2)</f>
        <v>0</v>
      </c>
      <c r="L157" s="238">
        <v>21</v>
      </c>
      <c r="M157" s="238">
        <f>G157*(1+L157/100)</f>
        <v>0</v>
      </c>
      <c r="N157" s="236">
        <v>5.0000000000000002E-5</v>
      </c>
      <c r="O157" s="236">
        <f>ROUND(E157*N157,2)</f>
        <v>0.01</v>
      </c>
      <c r="P157" s="236">
        <v>0</v>
      </c>
      <c r="Q157" s="236">
        <f>ROUND(E157*P157,2)</f>
        <v>0</v>
      </c>
      <c r="R157" s="238"/>
      <c r="S157" s="238" t="s">
        <v>195</v>
      </c>
      <c r="T157" s="239" t="s">
        <v>204</v>
      </c>
      <c r="U157" s="223">
        <v>6.3E-2</v>
      </c>
      <c r="V157" s="223">
        <f>ROUND(E157*U157,2)</f>
        <v>10.41</v>
      </c>
      <c r="W157" s="223"/>
      <c r="X157" s="223" t="s">
        <v>219</v>
      </c>
      <c r="Y157" s="223" t="s">
        <v>249</v>
      </c>
      <c r="Z157" s="212"/>
      <c r="AA157" s="212"/>
      <c r="AB157" s="212"/>
      <c r="AC157" s="212"/>
      <c r="AD157" s="212"/>
      <c r="AE157" s="212"/>
      <c r="AF157" s="212"/>
      <c r="AG157" s="212" t="s">
        <v>220</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2" x14ac:dyDescent="0.25">
      <c r="A158" s="219"/>
      <c r="B158" s="220"/>
      <c r="C158" s="262" t="s">
        <v>402</v>
      </c>
      <c r="D158" s="248"/>
      <c r="E158" s="249">
        <v>3.81</v>
      </c>
      <c r="F158" s="223"/>
      <c r="G158" s="223"/>
      <c r="H158" s="223"/>
      <c r="I158" s="223"/>
      <c r="J158" s="223"/>
      <c r="K158" s="223"/>
      <c r="L158" s="223"/>
      <c r="M158" s="223"/>
      <c r="N158" s="222"/>
      <c r="O158" s="222"/>
      <c r="P158" s="222"/>
      <c r="Q158" s="222"/>
      <c r="R158" s="223"/>
      <c r="S158" s="223"/>
      <c r="T158" s="223"/>
      <c r="U158" s="223"/>
      <c r="V158" s="223"/>
      <c r="W158" s="223"/>
      <c r="X158" s="223"/>
      <c r="Y158" s="223"/>
      <c r="Z158" s="212"/>
      <c r="AA158" s="212"/>
      <c r="AB158" s="212"/>
      <c r="AC158" s="212"/>
      <c r="AD158" s="212"/>
      <c r="AE158" s="212"/>
      <c r="AF158" s="212"/>
      <c r="AG158" s="212" t="s">
        <v>224</v>
      </c>
      <c r="AH158" s="212">
        <v>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3" x14ac:dyDescent="0.25">
      <c r="A159" s="219"/>
      <c r="B159" s="220"/>
      <c r="C159" s="262" t="s">
        <v>238</v>
      </c>
      <c r="D159" s="248"/>
      <c r="E159" s="249">
        <v>31.654</v>
      </c>
      <c r="F159" s="223"/>
      <c r="G159" s="223"/>
      <c r="H159" s="223"/>
      <c r="I159" s="223"/>
      <c r="J159" s="223"/>
      <c r="K159" s="223"/>
      <c r="L159" s="223"/>
      <c r="M159" s="223"/>
      <c r="N159" s="222"/>
      <c r="O159" s="222"/>
      <c r="P159" s="222"/>
      <c r="Q159" s="222"/>
      <c r="R159" s="223"/>
      <c r="S159" s="223"/>
      <c r="T159" s="223"/>
      <c r="U159" s="223"/>
      <c r="V159" s="223"/>
      <c r="W159" s="223"/>
      <c r="X159" s="223"/>
      <c r="Y159" s="223"/>
      <c r="Z159" s="212"/>
      <c r="AA159" s="212"/>
      <c r="AB159" s="212"/>
      <c r="AC159" s="212"/>
      <c r="AD159" s="212"/>
      <c r="AE159" s="212"/>
      <c r="AF159" s="212"/>
      <c r="AG159" s="212" t="s">
        <v>224</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3" x14ac:dyDescent="0.25">
      <c r="A160" s="219"/>
      <c r="B160" s="220"/>
      <c r="C160" s="262" t="s">
        <v>403</v>
      </c>
      <c r="D160" s="248"/>
      <c r="E160" s="249">
        <v>93</v>
      </c>
      <c r="F160" s="223"/>
      <c r="G160" s="223"/>
      <c r="H160" s="223"/>
      <c r="I160" s="223"/>
      <c r="J160" s="223"/>
      <c r="K160" s="223"/>
      <c r="L160" s="223"/>
      <c r="M160" s="223"/>
      <c r="N160" s="222"/>
      <c r="O160" s="222"/>
      <c r="P160" s="222"/>
      <c r="Q160" s="222"/>
      <c r="R160" s="223"/>
      <c r="S160" s="223"/>
      <c r="T160" s="223"/>
      <c r="U160" s="223"/>
      <c r="V160" s="223"/>
      <c r="W160" s="223"/>
      <c r="X160" s="223"/>
      <c r="Y160" s="223"/>
      <c r="Z160" s="212"/>
      <c r="AA160" s="212"/>
      <c r="AB160" s="212"/>
      <c r="AC160" s="212"/>
      <c r="AD160" s="212"/>
      <c r="AE160" s="212"/>
      <c r="AF160" s="212"/>
      <c r="AG160" s="212" t="s">
        <v>224</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3" x14ac:dyDescent="0.25">
      <c r="A161" s="219"/>
      <c r="B161" s="220"/>
      <c r="C161" s="262" t="s">
        <v>404</v>
      </c>
      <c r="D161" s="248"/>
      <c r="E161" s="249">
        <v>25.6</v>
      </c>
      <c r="F161" s="223"/>
      <c r="G161" s="223"/>
      <c r="H161" s="223"/>
      <c r="I161" s="223"/>
      <c r="J161" s="223"/>
      <c r="K161" s="223"/>
      <c r="L161" s="223"/>
      <c r="M161" s="223"/>
      <c r="N161" s="222"/>
      <c r="O161" s="222"/>
      <c r="P161" s="222"/>
      <c r="Q161" s="222"/>
      <c r="R161" s="223"/>
      <c r="S161" s="223"/>
      <c r="T161" s="223"/>
      <c r="U161" s="223"/>
      <c r="V161" s="223"/>
      <c r="W161" s="223"/>
      <c r="X161" s="223"/>
      <c r="Y161" s="223"/>
      <c r="Z161" s="212"/>
      <c r="AA161" s="212"/>
      <c r="AB161" s="212"/>
      <c r="AC161" s="212"/>
      <c r="AD161" s="212"/>
      <c r="AE161" s="212"/>
      <c r="AF161" s="212"/>
      <c r="AG161" s="212" t="s">
        <v>224</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3" x14ac:dyDescent="0.25">
      <c r="A162" s="219"/>
      <c r="B162" s="220"/>
      <c r="C162" s="262" t="s">
        <v>405</v>
      </c>
      <c r="D162" s="248"/>
      <c r="E162" s="249">
        <v>11.228999999999999</v>
      </c>
      <c r="F162" s="223"/>
      <c r="G162" s="223"/>
      <c r="H162" s="223"/>
      <c r="I162" s="223"/>
      <c r="J162" s="223"/>
      <c r="K162" s="223"/>
      <c r="L162" s="223"/>
      <c r="M162" s="223"/>
      <c r="N162" s="222"/>
      <c r="O162" s="222"/>
      <c r="P162" s="222"/>
      <c r="Q162" s="222"/>
      <c r="R162" s="223"/>
      <c r="S162" s="223"/>
      <c r="T162" s="223"/>
      <c r="U162" s="223"/>
      <c r="V162" s="223"/>
      <c r="W162" s="223"/>
      <c r="X162" s="223"/>
      <c r="Y162" s="223"/>
      <c r="Z162" s="212"/>
      <c r="AA162" s="212"/>
      <c r="AB162" s="212"/>
      <c r="AC162" s="212"/>
      <c r="AD162" s="212"/>
      <c r="AE162" s="212"/>
      <c r="AF162" s="212"/>
      <c r="AG162" s="212" t="s">
        <v>224</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5">
      <c r="A163" s="233">
        <v>41</v>
      </c>
      <c r="B163" s="234" t="s">
        <v>406</v>
      </c>
      <c r="C163" s="243" t="s">
        <v>407</v>
      </c>
      <c r="D163" s="235" t="s">
        <v>217</v>
      </c>
      <c r="E163" s="236">
        <v>128.464</v>
      </c>
      <c r="F163" s="237"/>
      <c r="G163" s="238">
        <f>ROUND(E163*F163,2)</f>
        <v>0</v>
      </c>
      <c r="H163" s="237"/>
      <c r="I163" s="238">
        <f>ROUND(E163*H163,2)</f>
        <v>0</v>
      </c>
      <c r="J163" s="237"/>
      <c r="K163" s="238">
        <f>ROUND(E163*J163,2)</f>
        <v>0</v>
      </c>
      <c r="L163" s="238">
        <v>21</v>
      </c>
      <c r="M163" s="238">
        <f>G163*(1+L163/100)</f>
        <v>0</v>
      </c>
      <c r="N163" s="236">
        <v>2.7999999999999998E-4</v>
      </c>
      <c r="O163" s="236">
        <f>ROUND(E163*N163,2)</f>
        <v>0.04</v>
      </c>
      <c r="P163" s="236">
        <v>0</v>
      </c>
      <c r="Q163" s="236">
        <f>ROUND(E163*P163,2)</f>
        <v>0</v>
      </c>
      <c r="R163" s="238" t="s">
        <v>408</v>
      </c>
      <c r="S163" s="238" t="s">
        <v>204</v>
      </c>
      <c r="T163" s="239" t="s">
        <v>204</v>
      </c>
      <c r="U163" s="223">
        <v>0.307</v>
      </c>
      <c r="V163" s="223">
        <f>ROUND(E163*U163,2)</f>
        <v>39.44</v>
      </c>
      <c r="W163" s="223"/>
      <c r="X163" s="223" t="s">
        <v>219</v>
      </c>
      <c r="Y163" s="223" t="s">
        <v>265</v>
      </c>
      <c r="Z163" s="212"/>
      <c r="AA163" s="212"/>
      <c r="AB163" s="212"/>
      <c r="AC163" s="212"/>
      <c r="AD163" s="212"/>
      <c r="AE163" s="212"/>
      <c r="AF163" s="212"/>
      <c r="AG163" s="212" t="s">
        <v>220</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2" x14ac:dyDescent="0.25">
      <c r="A164" s="219"/>
      <c r="B164" s="220"/>
      <c r="C164" s="244" t="s">
        <v>409</v>
      </c>
      <c r="D164" s="240"/>
      <c r="E164" s="240"/>
      <c r="F164" s="240"/>
      <c r="G164" s="240"/>
      <c r="H164" s="223"/>
      <c r="I164" s="223"/>
      <c r="J164" s="223"/>
      <c r="K164" s="223"/>
      <c r="L164" s="223"/>
      <c r="M164" s="223"/>
      <c r="N164" s="222"/>
      <c r="O164" s="222"/>
      <c r="P164" s="222"/>
      <c r="Q164" s="222"/>
      <c r="R164" s="223"/>
      <c r="S164" s="223"/>
      <c r="T164" s="223"/>
      <c r="U164" s="223"/>
      <c r="V164" s="223"/>
      <c r="W164" s="223"/>
      <c r="X164" s="223"/>
      <c r="Y164" s="223"/>
      <c r="Z164" s="212"/>
      <c r="AA164" s="212"/>
      <c r="AB164" s="212"/>
      <c r="AC164" s="212"/>
      <c r="AD164" s="212"/>
      <c r="AE164" s="212"/>
      <c r="AF164" s="212"/>
      <c r="AG164" s="212" t="s">
        <v>201</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2" x14ac:dyDescent="0.25">
      <c r="A165" s="219"/>
      <c r="B165" s="220"/>
      <c r="C165" s="262" t="s">
        <v>410</v>
      </c>
      <c r="D165" s="248"/>
      <c r="E165" s="249">
        <v>128.464</v>
      </c>
      <c r="F165" s="223"/>
      <c r="G165" s="223"/>
      <c r="H165" s="223"/>
      <c r="I165" s="223"/>
      <c r="J165" s="223"/>
      <c r="K165" s="223"/>
      <c r="L165" s="223"/>
      <c r="M165" s="223"/>
      <c r="N165" s="222"/>
      <c r="O165" s="222"/>
      <c r="P165" s="222"/>
      <c r="Q165" s="222"/>
      <c r="R165" s="223"/>
      <c r="S165" s="223"/>
      <c r="T165" s="223"/>
      <c r="U165" s="223"/>
      <c r="V165" s="223"/>
      <c r="W165" s="223"/>
      <c r="X165" s="223"/>
      <c r="Y165" s="223"/>
      <c r="Z165" s="212"/>
      <c r="AA165" s="212"/>
      <c r="AB165" s="212"/>
      <c r="AC165" s="212"/>
      <c r="AD165" s="212"/>
      <c r="AE165" s="212"/>
      <c r="AF165" s="212"/>
      <c r="AG165" s="212" t="s">
        <v>224</v>
      </c>
      <c r="AH165" s="212">
        <v>5</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5">
      <c r="A166" s="233">
        <v>42</v>
      </c>
      <c r="B166" s="234" t="s">
        <v>411</v>
      </c>
      <c r="C166" s="243" t="s">
        <v>412</v>
      </c>
      <c r="D166" s="235" t="s">
        <v>217</v>
      </c>
      <c r="E166" s="236">
        <v>128.464</v>
      </c>
      <c r="F166" s="237"/>
      <c r="G166" s="238">
        <f>ROUND(E166*F166,2)</f>
        <v>0</v>
      </c>
      <c r="H166" s="237"/>
      <c r="I166" s="238">
        <f>ROUND(E166*H166,2)</f>
        <v>0</v>
      </c>
      <c r="J166" s="237"/>
      <c r="K166" s="238">
        <f>ROUND(E166*J166,2)</f>
        <v>0</v>
      </c>
      <c r="L166" s="238">
        <v>21</v>
      </c>
      <c r="M166" s="238">
        <f>G166*(1+L166/100)</f>
        <v>0</v>
      </c>
      <c r="N166" s="236">
        <v>8.0000000000000007E-5</v>
      </c>
      <c r="O166" s="236">
        <f>ROUND(E166*N166,2)</f>
        <v>0.01</v>
      </c>
      <c r="P166" s="236">
        <v>0</v>
      </c>
      <c r="Q166" s="236">
        <f>ROUND(E166*P166,2)</f>
        <v>0</v>
      </c>
      <c r="R166" s="238" t="s">
        <v>408</v>
      </c>
      <c r="S166" s="238" t="s">
        <v>204</v>
      </c>
      <c r="T166" s="239" t="s">
        <v>204</v>
      </c>
      <c r="U166" s="223">
        <v>0.156</v>
      </c>
      <c r="V166" s="223">
        <f>ROUND(E166*U166,2)</f>
        <v>20.04</v>
      </c>
      <c r="W166" s="223"/>
      <c r="X166" s="223" t="s">
        <v>219</v>
      </c>
      <c r="Y166" s="223" t="s">
        <v>265</v>
      </c>
      <c r="Z166" s="212"/>
      <c r="AA166" s="212"/>
      <c r="AB166" s="212"/>
      <c r="AC166" s="212"/>
      <c r="AD166" s="212"/>
      <c r="AE166" s="212"/>
      <c r="AF166" s="212"/>
      <c r="AG166" s="212" t="s">
        <v>220</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2" x14ac:dyDescent="0.25">
      <c r="A167" s="219"/>
      <c r="B167" s="220"/>
      <c r="C167" s="262" t="s">
        <v>402</v>
      </c>
      <c r="D167" s="248"/>
      <c r="E167" s="249">
        <v>3.81</v>
      </c>
      <c r="F167" s="223"/>
      <c r="G167" s="223"/>
      <c r="H167" s="223"/>
      <c r="I167" s="223"/>
      <c r="J167" s="223"/>
      <c r="K167" s="223"/>
      <c r="L167" s="223"/>
      <c r="M167" s="223"/>
      <c r="N167" s="222"/>
      <c r="O167" s="222"/>
      <c r="P167" s="222"/>
      <c r="Q167" s="222"/>
      <c r="R167" s="223"/>
      <c r="S167" s="223"/>
      <c r="T167" s="223"/>
      <c r="U167" s="223"/>
      <c r="V167" s="223"/>
      <c r="W167" s="223"/>
      <c r="X167" s="223"/>
      <c r="Y167" s="223"/>
      <c r="Z167" s="212"/>
      <c r="AA167" s="212"/>
      <c r="AB167" s="212"/>
      <c r="AC167" s="212"/>
      <c r="AD167" s="212"/>
      <c r="AE167" s="212"/>
      <c r="AF167" s="212"/>
      <c r="AG167" s="212" t="s">
        <v>224</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3" x14ac:dyDescent="0.25">
      <c r="A168" s="219"/>
      <c r="B168" s="220"/>
      <c r="C168" s="262" t="s">
        <v>238</v>
      </c>
      <c r="D168" s="248"/>
      <c r="E168" s="249">
        <v>31.654</v>
      </c>
      <c r="F168" s="223"/>
      <c r="G168" s="223"/>
      <c r="H168" s="223"/>
      <c r="I168" s="223"/>
      <c r="J168" s="223"/>
      <c r="K168" s="223"/>
      <c r="L168" s="223"/>
      <c r="M168" s="223"/>
      <c r="N168" s="222"/>
      <c r="O168" s="222"/>
      <c r="P168" s="222"/>
      <c r="Q168" s="222"/>
      <c r="R168" s="223"/>
      <c r="S168" s="223"/>
      <c r="T168" s="223"/>
      <c r="U168" s="223"/>
      <c r="V168" s="223"/>
      <c r="W168" s="223"/>
      <c r="X168" s="223"/>
      <c r="Y168" s="223"/>
      <c r="Z168" s="212"/>
      <c r="AA168" s="212"/>
      <c r="AB168" s="212"/>
      <c r="AC168" s="212"/>
      <c r="AD168" s="212"/>
      <c r="AE168" s="212"/>
      <c r="AF168" s="212"/>
      <c r="AG168" s="212" t="s">
        <v>224</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3" x14ac:dyDescent="0.25">
      <c r="A169" s="219"/>
      <c r="B169" s="220"/>
      <c r="C169" s="262" t="s">
        <v>403</v>
      </c>
      <c r="D169" s="248"/>
      <c r="E169" s="249">
        <v>93</v>
      </c>
      <c r="F169" s="223"/>
      <c r="G169" s="223"/>
      <c r="H169" s="223"/>
      <c r="I169" s="223"/>
      <c r="J169" s="223"/>
      <c r="K169" s="223"/>
      <c r="L169" s="223"/>
      <c r="M169" s="223"/>
      <c r="N169" s="222"/>
      <c r="O169" s="222"/>
      <c r="P169" s="222"/>
      <c r="Q169" s="222"/>
      <c r="R169" s="223"/>
      <c r="S169" s="223"/>
      <c r="T169" s="223"/>
      <c r="U169" s="223"/>
      <c r="V169" s="223"/>
      <c r="W169" s="223"/>
      <c r="X169" s="223"/>
      <c r="Y169" s="223"/>
      <c r="Z169" s="212"/>
      <c r="AA169" s="212"/>
      <c r="AB169" s="212"/>
      <c r="AC169" s="212"/>
      <c r="AD169" s="212"/>
      <c r="AE169" s="212"/>
      <c r="AF169" s="212"/>
      <c r="AG169" s="212" t="s">
        <v>224</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ht="20.399999999999999" outlineLevel="1" x14ac:dyDescent="0.25">
      <c r="A170" s="233">
        <v>43</v>
      </c>
      <c r="B170" s="234" t="s">
        <v>413</v>
      </c>
      <c r="C170" s="243" t="s">
        <v>414</v>
      </c>
      <c r="D170" s="235" t="s">
        <v>217</v>
      </c>
      <c r="E170" s="236">
        <v>25.6</v>
      </c>
      <c r="F170" s="237"/>
      <c r="G170" s="238">
        <f>ROUND(E170*F170,2)</f>
        <v>0</v>
      </c>
      <c r="H170" s="237"/>
      <c r="I170" s="238">
        <f>ROUND(E170*H170,2)</f>
        <v>0</v>
      </c>
      <c r="J170" s="237"/>
      <c r="K170" s="238">
        <f>ROUND(E170*J170,2)</f>
        <v>0</v>
      </c>
      <c r="L170" s="238">
        <v>21</v>
      </c>
      <c r="M170" s="238">
        <f>G170*(1+L170/100)</f>
        <v>0</v>
      </c>
      <c r="N170" s="236">
        <v>4.8999999999999998E-4</v>
      </c>
      <c r="O170" s="236">
        <f>ROUND(E170*N170,2)</f>
        <v>0.01</v>
      </c>
      <c r="P170" s="236">
        <v>0</v>
      </c>
      <c r="Q170" s="236">
        <f>ROUND(E170*P170,2)</f>
        <v>0</v>
      </c>
      <c r="R170" s="238" t="s">
        <v>408</v>
      </c>
      <c r="S170" s="238" t="s">
        <v>204</v>
      </c>
      <c r="T170" s="239" t="s">
        <v>204</v>
      </c>
      <c r="U170" s="223">
        <v>0.24299999999999999</v>
      </c>
      <c r="V170" s="223">
        <f>ROUND(E170*U170,2)</f>
        <v>6.22</v>
      </c>
      <c r="W170" s="223"/>
      <c r="X170" s="223" t="s">
        <v>219</v>
      </c>
      <c r="Y170" s="223" t="s">
        <v>288</v>
      </c>
      <c r="Z170" s="212"/>
      <c r="AA170" s="212"/>
      <c r="AB170" s="212"/>
      <c r="AC170" s="212"/>
      <c r="AD170" s="212"/>
      <c r="AE170" s="212"/>
      <c r="AF170" s="212"/>
      <c r="AG170" s="212" t="s">
        <v>220</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2" x14ac:dyDescent="0.25">
      <c r="A171" s="219"/>
      <c r="B171" s="220"/>
      <c r="C171" s="262" t="s">
        <v>404</v>
      </c>
      <c r="D171" s="248"/>
      <c r="E171" s="249">
        <v>25.6</v>
      </c>
      <c r="F171" s="223"/>
      <c r="G171" s="223"/>
      <c r="H171" s="223"/>
      <c r="I171" s="223"/>
      <c r="J171" s="223"/>
      <c r="K171" s="223"/>
      <c r="L171" s="223"/>
      <c r="M171" s="223"/>
      <c r="N171" s="222"/>
      <c r="O171" s="222"/>
      <c r="P171" s="222"/>
      <c r="Q171" s="222"/>
      <c r="R171" s="223"/>
      <c r="S171" s="223"/>
      <c r="T171" s="223"/>
      <c r="U171" s="223"/>
      <c r="V171" s="223"/>
      <c r="W171" s="223"/>
      <c r="X171" s="223"/>
      <c r="Y171" s="223"/>
      <c r="Z171" s="212"/>
      <c r="AA171" s="212"/>
      <c r="AB171" s="212"/>
      <c r="AC171" s="212"/>
      <c r="AD171" s="212"/>
      <c r="AE171" s="212"/>
      <c r="AF171" s="212"/>
      <c r="AG171" s="212" t="s">
        <v>224</v>
      </c>
      <c r="AH171" s="212">
        <v>0</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5">
      <c r="A172" s="254">
        <v>44</v>
      </c>
      <c r="B172" s="255" t="s">
        <v>415</v>
      </c>
      <c r="C172" s="266" t="s">
        <v>416</v>
      </c>
      <c r="D172" s="256" t="s">
        <v>392</v>
      </c>
      <c r="E172" s="257">
        <v>70</v>
      </c>
      <c r="F172" s="258"/>
      <c r="G172" s="259">
        <f>ROUND(E172*F172,2)</f>
        <v>0</v>
      </c>
      <c r="H172" s="258"/>
      <c r="I172" s="259">
        <f>ROUND(E172*H172,2)</f>
        <v>0</v>
      </c>
      <c r="J172" s="258"/>
      <c r="K172" s="259">
        <f>ROUND(E172*J172,2)</f>
        <v>0</v>
      </c>
      <c r="L172" s="259">
        <v>21</v>
      </c>
      <c r="M172" s="259">
        <f>G172*(1+L172/100)</f>
        <v>0</v>
      </c>
      <c r="N172" s="257">
        <v>0</v>
      </c>
      <c r="O172" s="257">
        <f>ROUND(E172*N172,2)</f>
        <v>0</v>
      </c>
      <c r="P172" s="257">
        <v>0</v>
      </c>
      <c r="Q172" s="257">
        <f>ROUND(E172*P172,2)</f>
        <v>0</v>
      </c>
      <c r="R172" s="259" t="s">
        <v>408</v>
      </c>
      <c r="S172" s="259" t="s">
        <v>204</v>
      </c>
      <c r="T172" s="260" t="s">
        <v>204</v>
      </c>
      <c r="U172" s="223">
        <v>8.9999999999999993E-3</v>
      </c>
      <c r="V172" s="223">
        <f>ROUND(E172*U172,2)</f>
        <v>0.63</v>
      </c>
      <c r="W172" s="223"/>
      <c r="X172" s="223" t="s">
        <v>219</v>
      </c>
      <c r="Y172" s="223" t="s">
        <v>417</v>
      </c>
      <c r="Z172" s="212"/>
      <c r="AA172" s="212"/>
      <c r="AB172" s="212"/>
      <c r="AC172" s="212"/>
      <c r="AD172" s="212"/>
      <c r="AE172" s="212"/>
      <c r="AF172" s="212"/>
      <c r="AG172" s="212" t="s">
        <v>220</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5">
      <c r="A173" s="233">
        <v>45</v>
      </c>
      <c r="B173" s="234" t="s">
        <v>418</v>
      </c>
      <c r="C173" s="243" t="s">
        <v>419</v>
      </c>
      <c r="D173" s="235" t="s">
        <v>392</v>
      </c>
      <c r="E173" s="236">
        <v>70</v>
      </c>
      <c r="F173" s="237"/>
      <c r="G173" s="238">
        <f>ROUND(E173*F173,2)</f>
        <v>0</v>
      </c>
      <c r="H173" s="237"/>
      <c r="I173" s="238">
        <f>ROUND(E173*H173,2)</f>
        <v>0</v>
      </c>
      <c r="J173" s="237"/>
      <c r="K173" s="238">
        <f>ROUND(E173*J173,2)</f>
        <v>0</v>
      </c>
      <c r="L173" s="238">
        <v>21</v>
      </c>
      <c r="M173" s="238">
        <f>G173*(1+L173/100)</f>
        <v>0</v>
      </c>
      <c r="N173" s="236">
        <v>6.9999999999999994E-5</v>
      </c>
      <c r="O173" s="236">
        <f>ROUND(E173*N173,2)</f>
        <v>0</v>
      </c>
      <c r="P173" s="236">
        <v>0</v>
      </c>
      <c r="Q173" s="236">
        <f>ROUND(E173*P173,2)</f>
        <v>0</v>
      </c>
      <c r="R173" s="238" t="s">
        <v>408</v>
      </c>
      <c r="S173" s="238" t="s">
        <v>204</v>
      </c>
      <c r="T173" s="239" t="s">
        <v>204</v>
      </c>
      <c r="U173" s="223">
        <v>8.6999999999999994E-2</v>
      </c>
      <c r="V173" s="223">
        <f>ROUND(E173*U173,2)</f>
        <v>6.09</v>
      </c>
      <c r="W173" s="223"/>
      <c r="X173" s="223" t="s">
        <v>219</v>
      </c>
      <c r="Y173" s="223" t="s">
        <v>417</v>
      </c>
      <c r="Z173" s="212"/>
      <c r="AA173" s="212"/>
      <c r="AB173" s="212"/>
      <c r="AC173" s="212"/>
      <c r="AD173" s="212"/>
      <c r="AE173" s="212"/>
      <c r="AF173" s="212"/>
      <c r="AG173" s="212" t="s">
        <v>220</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2" x14ac:dyDescent="0.25">
      <c r="A174" s="219"/>
      <c r="B174" s="220"/>
      <c r="C174" s="261" t="s">
        <v>420</v>
      </c>
      <c r="D174" s="250"/>
      <c r="E174" s="250"/>
      <c r="F174" s="250"/>
      <c r="G174" s="250"/>
      <c r="H174" s="223"/>
      <c r="I174" s="223"/>
      <c r="J174" s="223"/>
      <c r="K174" s="223"/>
      <c r="L174" s="223"/>
      <c r="M174" s="223"/>
      <c r="N174" s="222"/>
      <c r="O174" s="222"/>
      <c r="P174" s="222"/>
      <c r="Q174" s="222"/>
      <c r="R174" s="223"/>
      <c r="S174" s="223"/>
      <c r="T174" s="223"/>
      <c r="U174" s="223"/>
      <c r="V174" s="223"/>
      <c r="W174" s="223"/>
      <c r="X174" s="223"/>
      <c r="Y174" s="223"/>
      <c r="Z174" s="212"/>
      <c r="AA174" s="212"/>
      <c r="AB174" s="212"/>
      <c r="AC174" s="212"/>
      <c r="AD174" s="212"/>
      <c r="AE174" s="212"/>
      <c r="AF174" s="212"/>
      <c r="AG174" s="212" t="s">
        <v>222</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5">
      <c r="A175" s="233">
        <v>46</v>
      </c>
      <c r="B175" s="234" t="s">
        <v>421</v>
      </c>
      <c r="C175" s="243" t="s">
        <v>422</v>
      </c>
      <c r="D175" s="235" t="s">
        <v>217</v>
      </c>
      <c r="E175" s="236">
        <v>11.228999999999999</v>
      </c>
      <c r="F175" s="237"/>
      <c r="G175" s="238">
        <f>ROUND(E175*F175,2)</f>
        <v>0</v>
      </c>
      <c r="H175" s="237"/>
      <c r="I175" s="238">
        <f>ROUND(E175*H175,2)</f>
        <v>0</v>
      </c>
      <c r="J175" s="237"/>
      <c r="K175" s="238">
        <f>ROUND(E175*J175,2)</f>
        <v>0</v>
      </c>
      <c r="L175" s="238">
        <v>21</v>
      </c>
      <c r="M175" s="238">
        <f>G175*(1+L175/100)</f>
        <v>0</v>
      </c>
      <c r="N175" s="236">
        <v>3.6999999999999999E-4</v>
      </c>
      <c r="O175" s="236">
        <f>ROUND(E175*N175,2)</f>
        <v>0</v>
      </c>
      <c r="P175" s="236">
        <v>0</v>
      </c>
      <c r="Q175" s="236">
        <f>ROUND(E175*P175,2)</f>
        <v>0</v>
      </c>
      <c r="R175" s="238" t="s">
        <v>408</v>
      </c>
      <c r="S175" s="238" t="s">
        <v>204</v>
      </c>
      <c r="T175" s="239" t="s">
        <v>204</v>
      </c>
      <c r="U175" s="223">
        <v>0.56599999999999995</v>
      </c>
      <c r="V175" s="223">
        <f>ROUND(E175*U175,2)</f>
        <v>6.36</v>
      </c>
      <c r="W175" s="223"/>
      <c r="X175" s="223" t="s">
        <v>219</v>
      </c>
      <c r="Y175" s="223" t="s">
        <v>423</v>
      </c>
      <c r="Z175" s="212"/>
      <c r="AA175" s="212"/>
      <c r="AB175" s="212"/>
      <c r="AC175" s="212"/>
      <c r="AD175" s="212"/>
      <c r="AE175" s="212"/>
      <c r="AF175" s="212"/>
      <c r="AG175" s="212" t="s">
        <v>220</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ht="21" outlineLevel="2" x14ac:dyDescent="0.25">
      <c r="A176" s="219"/>
      <c r="B176" s="220"/>
      <c r="C176" s="261" t="s">
        <v>424</v>
      </c>
      <c r="D176" s="250"/>
      <c r="E176" s="250"/>
      <c r="F176" s="250"/>
      <c r="G176" s="250"/>
      <c r="H176" s="223"/>
      <c r="I176" s="223"/>
      <c r="J176" s="223"/>
      <c r="K176" s="223"/>
      <c r="L176" s="223"/>
      <c r="M176" s="223"/>
      <c r="N176" s="222"/>
      <c r="O176" s="222"/>
      <c r="P176" s="222"/>
      <c r="Q176" s="222"/>
      <c r="R176" s="223"/>
      <c r="S176" s="223"/>
      <c r="T176" s="223"/>
      <c r="U176" s="223"/>
      <c r="V176" s="223"/>
      <c r="W176" s="223"/>
      <c r="X176" s="223"/>
      <c r="Y176" s="223"/>
      <c r="Z176" s="212"/>
      <c r="AA176" s="212"/>
      <c r="AB176" s="212"/>
      <c r="AC176" s="212"/>
      <c r="AD176" s="212"/>
      <c r="AE176" s="212"/>
      <c r="AF176" s="212"/>
      <c r="AG176" s="212" t="s">
        <v>222</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41" t="str">
        <f>C176</f>
        <v>na vzduchu schnoucí dveří vícevýplňových (profilovaných) a žaluziových nebo oken dvoudílných tříkřídlových a vícekřídlových a oken třídílných a vícedílných nebo vestavěného nábytku.</v>
      </c>
      <c r="BB176" s="212"/>
      <c r="BC176" s="212"/>
      <c r="BD176" s="212"/>
      <c r="BE176" s="212"/>
      <c r="BF176" s="212"/>
      <c r="BG176" s="212"/>
      <c r="BH176" s="212"/>
    </row>
    <row r="177" spans="1:60" outlineLevel="2" x14ac:dyDescent="0.25">
      <c r="A177" s="219"/>
      <c r="B177" s="220"/>
      <c r="C177" s="262" t="s">
        <v>405</v>
      </c>
      <c r="D177" s="248"/>
      <c r="E177" s="249">
        <v>11.228999999999999</v>
      </c>
      <c r="F177" s="223"/>
      <c r="G177" s="223"/>
      <c r="H177" s="223"/>
      <c r="I177" s="223"/>
      <c r="J177" s="223"/>
      <c r="K177" s="223"/>
      <c r="L177" s="223"/>
      <c r="M177" s="223"/>
      <c r="N177" s="222"/>
      <c r="O177" s="222"/>
      <c r="P177" s="222"/>
      <c r="Q177" s="222"/>
      <c r="R177" s="223"/>
      <c r="S177" s="223"/>
      <c r="T177" s="223"/>
      <c r="U177" s="223"/>
      <c r="V177" s="223"/>
      <c r="W177" s="223"/>
      <c r="X177" s="223"/>
      <c r="Y177" s="223"/>
      <c r="Z177" s="212"/>
      <c r="AA177" s="212"/>
      <c r="AB177" s="212"/>
      <c r="AC177" s="212"/>
      <c r="AD177" s="212"/>
      <c r="AE177" s="212"/>
      <c r="AF177" s="212"/>
      <c r="AG177" s="212" t="s">
        <v>224</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5">
      <c r="A178" s="254">
        <v>47</v>
      </c>
      <c r="B178" s="255" t="s">
        <v>425</v>
      </c>
      <c r="C178" s="266" t="s">
        <v>426</v>
      </c>
      <c r="D178" s="256" t="s">
        <v>228</v>
      </c>
      <c r="E178" s="257">
        <v>5</v>
      </c>
      <c r="F178" s="258"/>
      <c r="G178" s="259">
        <f>ROUND(E178*F178,2)</f>
        <v>0</v>
      </c>
      <c r="H178" s="258"/>
      <c r="I178" s="259">
        <f>ROUND(E178*H178,2)</f>
        <v>0</v>
      </c>
      <c r="J178" s="258"/>
      <c r="K178" s="259">
        <f>ROUND(E178*J178,2)</f>
        <v>0</v>
      </c>
      <c r="L178" s="259">
        <v>21</v>
      </c>
      <c r="M178" s="259">
        <f>G178*(1+L178/100)</f>
        <v>0</v>
      </c>
      <c r="N178" s="257">
        <v>0</v>
      </c>
      <c r="O178" s="257">
        <f>ROUND(E178*N178,2)</f>
        <v>0</v>
      </c>
      <c r="P178" s="257">
        <v>0</v>
      </c>
      <c r="Q178" s="257">
        <f>ROUND(E178*P178,2)</f>
        <v>0</v>
      </c>
      <c r="R178" s="259" t="s">
        <v>408</v>
      </c>
      <c r="S178" s="259" t="s">
        <v>204</v>
      </c>
      <c r="T178" s="260" t="s">
        <v>204</v>
      </c>
      <c r="U178" s="223">
        <v>2.8000000000000001E-2</v>
      </c>
      <c r="V178" s="223">
        <f>ROUND(E178*U178,2)</f>
        <v>0.14000000000000001</v>
      </c>
      <c r="W178" s="223"/>
      <c r="X178" s="223" t="s">
        <v>219</v>
      </c>
      <c r="Y178" s="223" t="s">
        <v>423</v>
      </c>
      <c r="Z178" s="212"/>
      <c r="AA178" s="212"/>
      <c r="AB178" s="212"/>
      <c r="AC178" s="212"/>
      <c r="AD178" s="212"/>
      <c r="AE178" s="212"/>
      <c r="AF178" s="212"/>
      <c r="AG178" s="212" t="s">
        <v>220</v>
      </c>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x14ac:dyDescent="0.25">
      <c r="A179" s="226" t="s">
        <v>190</v>
      </c>
      <c r="B179" s="227" t="s">
        <v>152</v>
      </c>
      <c r="C179" s="242" t="s">
        <v>153</v>
      </c>
      <c r="D179" s="228"/>
      <c r="E179" s="229"/>
      <c r="F179" s="230"/>
      <c r="G179" s="230">
        <f>SUMIF(AG180:AG195,"&lt;&gt;NOR",G180:G195)</f>
        <v>0</v>
      </c>
      <c r="H179" s="230"/>
      <c r="I179" s="230">
        <f>SUM(I180:I195)</f>
        <v>0</v>
      </c>
      <c r="J179" s="230"/>
      <c r="K179" s="230">
        <f>SUM(K180:K195)</f>
        <v>0</v>
      </c>
      <c r="L179" s="230"/>
      <c r="M179" s="230">
        <f>SUM(M180:M195)</f>
        <v>0</v>
      </c>
      <c r="N179" s="229"/>
      <c r="O179" s="229">
        <f>SUM(O180:O195)</f>
        <v>0.16</v>
      </c>
      <c r="P179" s="229"/>
      <c r="Q179" s="229">
        <f>SUM(Q180:Q195)</f>
        <v>0.3</v>
      </c>
      <c r="R179" s="230"/>
      <c r="S179" s="230"/>
      <c r="T179" s="231"/>
      <c r="U179" s="225"/>
      <c r="V179" s="225">
        <f>SUM(V180:V195)</f>
        <v>71.08</v>
      </c>
      <c r="W179" s="225"/>
      <c r="X179" s="225"/>
      <c r="Y179" s="225"/>
      <c r="AG179" t="s">
        <v>191</v>
      </c>
    </row>
    <row r="180" spans="1:60" outlineLevel="1" x14ac:dyDescent="0.25">
      <c r="A180" s="233">
        <v>48</v>
      </c>
      <c r="B180" s="234" t="s">
        <v>427</v>
      </c>
      <c r="C180" s="243" t="s">
        <v>428</v>
      </c>
      <c r="D180" s="235" t="s">
        <v>217</v>
      </c>
      <c r="E180" s="236">
        <v>336.75106</v>
      </c>
      <c r="F180" s="237"/>
      <c r="G180" s="238">
        <f>ROUND(E180*F180,2)</f>
        <v>0</v>
      </c>
      <c r="H180" s="237"/>
      <c r="I180" s="238">
        <f>ROUND(E180*H180,2)</f>
        <v>0</v>
      </c>
      <c r="J180" s="237"/>
      <c r="K180" s="238">
        <f>ROUND(E180*J180,2)</f>
        <v>0</v>
      </c>
      <c r="L180" s="238">
        <v>21</v>
      </c>
      <c r="M180" s="238">
        <f>G180*(1+L180/100)</f>
        <v>0</v>
      </c>
      <c r="N180" s="236">
        <v>0</v>
      </c>
      <c r="O180" s="236">
        <f>ROUND(E180*N180,2)</f>
        <v>0</v>
      </c>
      <c r="P180" s="236">
        <v>8.9999999999999998E-4</v>
      </c>
      <c r="Q180" s="236">
        <f>ROUND(E180*P180,2)</f>
        <v>0.3</v>
      </c>
      <c r="R180" s="238" t="s">
        <v>429</v>
      </c>
      <c r="S180" s="238" t="s">
        <v>204</v>
      </c>
      <c r="T180" s="239" t="s">
        <v>204</v>
      </c>
      <c r="U180" s="223">
        <v>7.6679999999999998E-2</v>
      </c>
      <c r="V180" s="223">
        <f>ROUND(E180*U180,2)</f>
        <v>25.82</v>
      </c>
      <c r="W180" s="223"/>
      <c r="X180" s="223" t="s">
        <v>219</v>
      </c>
      <c r="Y180" s="223" t="s">
        <v>198</v>
      </c>
      <c r="Z180" s="212"/>
      <c r="AA180" s="212"/>
      <c r="AB180" s="212"/>
      <c r="AC180" s="212"/>
      <c r="AD180" s="212"/>
      <c r="AE180" s="212"/>
      <c r="AF180" s="212"/>
      <c r="AG180" s="212" t="s">
        <v>220</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2" x14ac:dyDescent="0.25">
      <c r="A181" s="219"/>
      <c r="B181" s="220"/>
      <c r="C181" s="262" t="s">
        <v>266</v>
      </c>
      <c r="D181" s="248"/>
      <c r="E181" s="249"/>
      <c r="F181" s="223"/>
      <c r="G181" s="223"/>
      <c r="H181" s="223"/>
      <c r="I181" s="223"/>
      <c r="J181" s="223"/>
      <c r="K181" s="223"/>
      <c r="L181" s="223"/>
      <c r="M181" s="223"/>
      <c r="N181" s="222"/>
      <c r="O181" s="222"/>
      <c r="P181" s="222"/>
      <c r="Q181" s="222"/>
      <c r="R181" s="223"/>
      <c r="S181" s="223"/>
      <c r="T181" s="223"/>
      <c r="U181" s="223"/>
      <c r="V181" s="223"/>
      <c r="W181" s="223"/>
      <c r="X181" s="223"/>
      <c r="Y181" s="223"/>
      <c r="Z181" s="212"/>
      <c r="AA181" s="212"/>
      <c r="AB181" s="212"/>
      <c r="AC181" s="212"/>
      <c r="AD181" s="212"/>
      <c r="AE181" s="212"/>
      <c r="AF181" s="212"/>
      <c r="AG181" s="212" t="s">
        <v>224</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3" x14ac:dyDescent="0.25">
      <c r="A182" s="219"/>
      <c r="B182" s="220"/>
      <c r="C182" s="262" t="s">
        <v>430</v>
      </c>
      <c r="D182" s="248"/>
      <c r="E182" s="249">
        <v>240.9906</v>
      </c>
      <c r="F182" s="223"/>
      <c r="G182" s="223"/>
      <c r="H182" s="223"/>
      <c r="I182" s="223"/>
      <c r="J182" s="223"/>
      <c r="K182" s="223"/>
      <c r="L182" s="223"/>
      <c r="M182" s="223"/>
      <c r="N182" s="222"/>
      <c r="O182" s="222"/>
      <c r="P182" s="222"/>
      <c r="Q182" s="222"/>
      <c r="R182" s="223"/>
      <c r="S182" s="223"/>
      <c r="T182" s="223"/>
      <c r="U182" s="223"/>
      <c r="V182" s="223"/>
      <c r="W182" s="223"/>
      <c r="X182" s="223"/>
      <c r="Y182" s="223"/>
      <c r="Z182" s="212"/>
      <c r="AA182" s="212"/>
      <c r="AB182" s="212"/>
      <c r="AC182" s="212"/>
      <c r="AD182" s="212"/>
      <c r="AE182" s="212"/>
      <c r="AF182" s="212"/>
      <c r="AG182" s="212" t="s">
        <v>224</v>
      </c>
      <c r="AH182" s="212">
        <v>0</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3" x14ac:dyDescent="0.25">
      <c r="A183" s="219"/>
      <c r="B183" s="220"/>
      <c r="C183" s="262" t="s">
        <v>431</v>
      </c>
      <c r="D183" s="248"/>
      <c r="E183" s="249">
        <v>20.246860000000002</v>
      </c>
      <c r="F183" s="223"/>
      <c r="G183" s="223"/>
      <c r="H183" s="223"/>
      <c r="I183" s="223"/>
      <c r="J183" s="223"/>
      <c r="K183" s="223"/>
      <c r="L183" s="223"/>
      <c r="M183" s="223"/>
      <c r="N183" s="222"/>
      <c r="O183" s="222"/>
      <c r="P183" s="222"/>
      <c r="Q183" s="222"/>
      <c r="R183" s="223"/>
      <c r="S183" s="223"/>
      <c r="T183" s="223"/>
      <c r="U183" s="223"/>
      <c r="V183" s="223"/>
      <c r="W183" s="223"/>
      <c r="X183" s="223"/>
      <c r="Y183" s="223"/>
      <c r="Z183" s="212"/>
      <c r="AA183" s="212"/>
      <c r="AB183" s="212"/>
      <c r="AC183" s="212"/>
      <c r="AD183" s="212"/>
      <c r="AE183" s="212"/>
      <c r="AF183" s="212"/>
      <c r="AG183" s="212" t="s">
        <v>224</v>
      </c>
      <c r="AH183" s="212">
        <v>0</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3" x14ac:dyDescent="0.25">
      <c r="A184" s="219"/>
      <c r="B184" s="220"/>
      <c r="C184" s="262" t="s">
        <v>432</v>
      </c>
      <c r="D184" s="248"/>
      <c r="E184" s="249">
        <v>-16.491</v>
      </c>
      <c r="F184" s="223"/>
      <c r="G184" s="223"/>
      <c r="H184" s="223"/>
      <c r="I184" s="223"/>
      <c r="J184" s="223"/>
      <c r="K184" s="223"/>
      <c r="L184" s="223"/>
      <c r="M184" s="223"/>
      <c r="N184" s="222"/>
      <c r="O184" s="222"/>
      <c r="P184" s="222"/>
      <c r="Q184" s="222"/>
      <c r="R184" s="223"/>
      <c r="S184" s="223"/>
      <c r="T184" s="223"/>
      <c r="U184" s="223"/>
      <c r="V184" s="223"/>
      <c r="W184" s="223"/>
      <c r="X184" s="223"/>
      <c r="Y184" s="223"/>
      <c r="Z184" s="212"/>
      <c r="AA184" s="212"/>
      <c r="AB184" s="212"/>
      <c r="AC184" s="212"/>
      <c r="AD184" s="212"/>
      <c r="AE184" s="212"/>
      <c r="AF184" s="212"/>
      <c r="AG184" s="212" t="s">
        <v>224</v>
      </c>
      <c r="AH184" s="212">
        <v>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3" x14ac:dyDescent="0.25">
      <c r="A185" s="219"/>
      <c r="B185" s="220"/>
      <c r="C185" s="262" t="s">
        <v>273</v>
      </c>
      <c r="D185" s="248"/>
      <c r="E185" s="249">
        <v>3.25</v>
      </c>
      <c r="F185" s="223"/>
      <c r="G185" s="223"/>
      <c r="H185" s="223"/>
      <c r="I185" s="223"/>
      <c r="J185" s="223"/>
      <c r="K185" s="223"/>
      <c r="L185" s="223"/>
      <c r="M185" s="223"/>
      <c r="N185" s="222"/>
      <c r="O185" s="222"/>
      <c r="P185" s="222"/>
      <c r="Q185" s="222"/>
      <c r="R185" s="223"/>
      <c r="S185" s="223"/>
      <c r="T185" s="223"/>
      <c r="U185" s="223"/>
      <c r="V185" s="223"/>
      <c r="W185" s="223"/>
      <c r="X185" s="223"/>
      <c r="Y185" s="223"/>
      <c r="Z185" s="212"/>
      <c r="AA185" s="212"/>
      <c r="AB185" s="212"/>
      <c r="AC185" s="212"/>
      <c r="AD185" s="212"/>
      <c r="AE185" s="212"/>
      <c r="AF185" s="212"/>
      <c r="AG185" s="212" t="s">
        <v>224</v>
      </c>
      <c r="AH185" s="212">
        <v>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3" x14ac:dyDescent="0.25">
      <c r="A186" s="219"/>
      <c r="B186" s="220"/>
      <c r="C186" s="262" t="s">
        <v>274</v>
      </c>
      <c r="D186" s="248"/>
      <c r="E186" s="249"/>
      <c r="F186" s="223"/>
      <c r="G186" s="223"/>
      <c r="H186" s="223"/>
      <c r="I186" s="223"/>
      <c r="J186" s="223"/>
      <c r="K186" s="223"/>
      <c r="L186" s="223"/>
      <c r="M186" s="223"/>
      <c r="N186" s="222"/>
      <c r="O186" s="222"/>
      <c r="P186" s="222"/>
      <c r="Q186" s="222"/>
      <c r="R186" s="223"/>
      <c r="S186" s="223"/>
      <c r="T186" s="223"/>
      <c r="U186" s="223"/>
      <c r="V186" s="223"/>
      <c r="W186" s="223"/>
      <c r="X186" s="223"/>
      <c r="Y186" s="223"/>
      <c r="Z186" s="212"/>
      <c r="AA186" s="212"/>
      <c r="AB186" s="212"/>
      <c r="AC186" s="212"/>
      <c r="AD186" s="212"/>
      <c r="AE186" s="212"/>
      <c r="AF186" s="212"/>
      <c r="AG186" s="212" t="s">
        <v>224</v>
      </c>
      <c r="AH186" s="212">
        <v>0</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3" x14ac:dyDescent="0.25">
      <c r="A187" s="219"/>
      <c r="B187" s="220"/>
      <c r="C187" s="262" t="s">
        <v>433</v>
      </c>
      <c r="D187" s="248"/>
      <c r="E187" s="249">
        <v>56.5488</v>
      </c>
      <c r="F187" s="223"/>
      <c r="G187" s="223"/>
      <c r="H187" s="223"/>
      <c r="I187" s="223"/>
      <c r="J187" s="223"/>
      <c r="K187" s="223"/>
      <c r="L187" s="223"/>
      <c r="M187" s="223"/>
      <c r="N187" s="222"/>
      <c r="O187" s="222"/>
      <c r="P187" s="222"/>
      <c r="Q187" s="222"/>
      <c r="R187" s="223"/>
      <c r="S187" s="223"/>
      <c r="T187" s="223"/>
      <c r="U187" s="223"/>
      <c r="V187" s="223"/>
      <c r="W187" s="223"/>
      <c r="X187" s="223"/>
      <c r="Y187" s="223"/>
      <c r="Z187" s="212"/>
      <c r="AA187" s="212"/>
      <c r="AB187" s="212"/>
      <c r="AC187" s="212"/>
      <c r="AD187" s="212"/>
      <c r="AE187" s="212"/>
      <c r="AF187" s="212"/>
      <c r="AG187" s="212" t="s">
        <v>224</v>
      </c>
      <c r="AH187" s="212">
        <v>0</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3" x14ac:dyDescent="0.25">
      <c r="A188" s="219"/>
      <c r="B188" s="220"/>
      <c r="C188" s="262" t="s">
        <v>276</v>
      </c>
      <c r="D188" s="248"/>
      <c r="E188" s="249"/>
      <c r="F188" s="223"/>
      <c r="G188" s="223"/>
      <c r="H188" s="223"/>
      <c r="I188" s="223"/>
      <c r="J188" s="223"/>
      <c r="K188" s="223"/>
      <c r="L188" s="223"/>
      <c r="M188" s="223"/>
      <c r="N188" s="222"/>
      <c r="O188" s="222"/>
      <c r="P188" s="222"/>
      <c r="Q188" s="222"/>
      <c r="R188" s="223"/>
      <c r="S188" s="223"/>
      <c r="T188" s="223"/>
      <c r="U188" s="223"/>
      <c r="V188" s="223"/>
      <c r="W188" s="223"/>
      <c r="X188" s="223"/>
      <c r="Y188" s="223"/>
      <c r="Z188" s="212"/>
      <c r="AA188" s="212"/>
      <c r="AB188" s="212"/>
      <c r="AC188" s="212"/>
      <c r="AD188" s="212"/>
      <c r="AE188" s="212"/>
      <c r="AF188" s="212"/>
      <c r="AG188" s="212" t="s">
        <v>224</v>
      </c>
      <c r="AH188" s="212">
        <v>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3" x14ac:dyDescent="0.25">
      <c r="A189" s="219"/>
      <c r="B189" s="220"/>
      <c r="C189" s="262" t="s">
        <v>434</v>
      </c>
      <c r="D189" s="248"/>
      <c r="E189" s="249">
        <v>44.032800000000002</v>
      </c>
      <c r="F189" s="223"/>
      <c r="G189" s="223"/>
      <c r="H189" s="223"/>
      <c r="I189" s="223"/>
      <c r="J189" s="223"/>
      <c r="K189" s="223"/>
      <c r="L189" s="223"/>
      <c r="M189" s="223"/>
      <c r="N189" s="222"/>
      <c r="O189" s="222"/>
      <c r="P189" s="222"/>
      <c r="Q189" s="222"/>
      <c r="R189" s="223"/>
      <c r="S189" s="223"/>
      <c r="T189" s="223"/>
      <c r="U189" s="223"/>
      <c r="V189" s="223"/>
      <c r="W189" s="223"/>
      <c r="X189" s="223"/>
      <c r="Y189" s="223"/>
      <c r="Z189" s="212"/>
      <c r="AA189" s="212"/>
      <c r="AB189" s="212"/>
      <c r="AC189" s="212"/>
      <c r="AD189" s="212"/>
      <c r="AE189" s="212"/>
      <c r="AF189" s="212"/>
      <c r="AG189" s="212" t="s">
        <v>224</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3" x14ac:dyDescent="0.25">
      <c r="A190" s="219"/>
      <c r="B190" s="220"/>
      <c r="C190" s="262" t="s">
        <v>435</v>
      </c>
      <c r="D190" s="248"/>
      <c r="E190" s="249">
        <v>-11.827</v>
      </c>
      <c r="F190" s="223"/>
      <c r="G190" s="223"/>
      <c r="H190" s="223"/>
      <c r="I190" s="223"/>
      <c r="J190" s="223"/>
      <c r="K190" s="223"/>
      <c r="L190" s="223"/>
      <c r="M190" s="223"/>
      <c r="N190" s="222"/>
      <c r="O190" s="222"/>
      <c r="P190" s="222"/>
      <c r="Q190" s="222"/>
      <c r="R190" s="223"/>
      <c r="S190" s="223"/>
      <c r="T190" s="223"/>
      <c r="U190" s="223"/>
      <c r="V190" s="223"/>
      <c r="W190" s="223"/>
      <c r="X190" s="223"/>
      <c r="Y190" s="223"/>
      <c r="Z190" s="212"/>
      <c r="AA190" s="212"/>
      <c r="AB190" s="212"/>
      <c r="AC190" s="212"/>
      <c r="AD190" s="212"/>
      <c r="AE190" s="212"/>
      <c r="AF190" s="212"/>
      <c r="AG190" s="212" t="s">
        <v>224</v>
      </c>
      <c r="AH190" s="212">
        <v>0</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5">
      <c r="A191" s="233">
        <v>49</v>
      </c>
      <c r="B191" s="234" t="s">
        <v>436</v>
      </c>
      <c r="C191" s="243" t="s">
        <v>437</v>
      </c>
      <c r="D191" s="235" t="s">
        <v>217</v>
      </c>
      <c r="E191" s="236">
        <v>336.75106</v>
      </c>
      <c r="F191" s="237"/>
      <c r="G191" s="238">
        <f>ROUND(E191*F191,2)</f>
        <v>0</v>
      </c>
      <c r="H191" s="237"/>
      <c r="I191" s="238">
        <f>ROUND(E191*H191,2)</f>
        <v>0</v>
      </c>
      <c r="J191" s="237"/>
      <c r="K191" s="238">
        <f>ROUND(E191*J191,2)</f>
        <v>0</v>
      </c>
      <c r="L191" s="238">
        <v>21</v>
      </c>
      <c r="M191" s="238">
        <f>G191*(1+L191/100)</f>
        <v>0</v>
      </c>
      <c r="N191" s="236">
        <v>1.2999999999999999E-4</v>
      </c>
      <c r="O191" s="236">
        <f>ROUND(E191*N191,2)</f>
        <v>0.04</v>
      </c>
      <c r="P191" s="236">
        <v>0</v>
      </c>
      <c r="Q191" s="236">
        <f>ROUND(E191*P191,2)</f>
        <v>0</v>
      </c>
      <c r="R191" s="238" t="s">
        <v>429</v>
      </c>
      <c r="S191" s="238" t="s">
        <v>204</v>
      </c>
      <c r="T191" s="239" t="s">
        <v>204</v>
      </c>
      <c r="U191" s="223">
        <v>3.2480000000000002E-2</v>
      </c>
      <c r="V191" s="223">
        <f>ROUND(E191*U191,2)</f>
        <v>10.94</v>
      </c>
      <c r="W191" s="223"/>
      <c r="X191" s="223" t="s">
        <v>219</v>
      </c>
      <c r="Y191" s="223" t="s">
        <v>198</v>
      </c>
      <c r="Z191" s="212"/>
      <c r="AA191" s="212"/>
      <c r="AB191" s="212"/>
      <c r="AC191" s="212"/>
      <c r="AD191" s="212"/>
      <c r="AE191" s="212"/>
      <c r="AF191" s="212"/>
      <c r="AG191" s="212" t="s">
        <v>220</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2" x14ac:dyDescent="0.25">
      <c r="A192" s="219"/>
      <c r="B192" s="220"/>
      <c r="C192" s="262" t="s">
        <v>438</v>
      </c>
      <c r="D192" s="248"/>
      <c r="E192" s="249">
        <v>336.75106</v>
      </c>
      <c r="F192" s="223"/>
      <c r="G192" s="223"/>
      <c r="H192" s="223"/>
      <c r="I192" s="223"/>
      <c r="J192" s="223"/>
      <c r="K192" s="223"/>
      <c r="L192" s="223"/>
      <c r="M192" s="223"/>
      <c r="N192" s="222"/>
      <c r="O192" s="222"/>
      <c r="P192" s="222"/>
      <c r="Q192" s="222"/>
      <c r="R192" s="223"/>
      <c r="S192" s="223"/>
      <c r="T192" s="223"/>
      <c r="U192" s="223"/>
      <c r="V192" s="223"/>
      <c r="W192" s="223"/>
      <c r="X192" s="223"/>
      <c r="Y192" s="223"/>
      <c r="Z192" s="212"/>
      <c r="AA192" s="212"/>
      <c r="AB192" s="212"/>
      <c r="AC192" s="212"/>
      <c r="AD192" s="212"/>
      <c r="AE192" s="212"/>
      <c r="AF192" s="212"/>
      <c r="AG192" s="212" t="s">
        <v>224</v>
      </c>
      <c r="AH192" s="212">
        <v>5</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1" x14ac:dyDescent="0.25">
      <c r="A193" s="233">
        <v>50</v>
      </c>
      <c r="B193" s="234" t="s">
        <v>439</v>
      </c>
      <c r="C193" s="243" t="s">
        <v>440</v>
      </c>
      <c r="D193" s="235" t="s">
        <v>217</v>
      </c>
      <c r="E193" s="236">
        <v>336.75106</v>
      </c>
      <c r="F193" s="237"/>
      <c r="G193" s="238">
        <f>ROUND(E193*F193,2)</f>
        <v>0</v>
      </c>
      <c r="H193" s="237"/>
      <c r="I193" s="238">
        <f>ROUND(E193*H193,2)</f>
        <v>0</v>
      </c>
      <c r="J193" s="237"/>
      <c r="K193" s="238">
        <f>ROUND(E193*J193,2)</f>
        <v>0</v>
      </c>
      <c r="L193" s="238">
        <v>21</v>
      </c>
      <c r="M193" s="238">
        <f>G193*(1+L193/100)</f>
        <v>0</v>
      </c>
      <c r="N193" s="236">
        <v>3.6999999999999999E-4</v>
      </c>
      <c r="O193" s="236">
        <f>ROUND(E193*N193,2)</f>
        <v>0.12</v>
      </c>
      <c r="P193" s="236">
        <v>0</v>
      </c>
      <c r="Q193" s="236">
        <f>ROUND(E193*P193,2)</f>
        <v>0</v>
      </c>
      <c r="R193" s="238" t="s">
        <v>429</v>
      </c>
      <c r="S193" s="238" t="s">
        <v>204</v>
      </c>
      <c r="T193" s="239" t="s">
        <v>204</v>
      </c>
      <c r="U193" s="223">
        <v>0.10191</v>
      </c>
      <c r="V193" s="223">
        <f>ROUND(E193*U193,2)</f>
        <v>34.32</v>
      </c>
      <c r="W193" s="223"/>
      <c r="X193" s="223" t="s">
        <v>219</v>
      </c>
      <c r="Y193" s="223" t="s">
        <v>198</v>
      </c>
      <c r="Z193" s="212"/>
      <c r="AA193" s="212"/>
      <c r="AB193" s="212"/>
      <c r="AC193" s="212"/>
      <c r="AD193" s="212"/>
      <c r="AE193" s="212"/>
      <c r="AF193" s="212"/>
      <c r="AG193" s="212" t="s">
        <v>220</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2" x14ac:dyDescent="0.25">
      <c r="A194" s="219"/>
      <c r="B194" s="220"/>
      <c r="C194" s="244" t="s">
        <v>441</v>
      </c>
      <c r="D194" s="240"/>
      <c r="E194" s="240"/>
      <c r="F194" s="240"/>
      <c r="G194" s="240"/>
      <c r="H194" s="223"/>
      <c r="I194" s="223"/>
      <c r="J194" s="223"/>
      <c r="K194" s="223"/>
      <c r="L194" s="223"/>
      <c r="M194" s="223"/>
      <c r="N194" s="222"/>
      <c r="O194" s="222"/>
      <c r="P194" s="222"/>
      <c r="Q194" s="222"/>
      <c r="R194" s="223"/>
      <c r="S194" s="223"/>
      <c r="T194" s="223"/>
      <c r="U194" s="223"/>
      <c r="V194" s="223"/>
      <c r="W194" s="223"/>
      <c r="X194" s="223"/>
      <c r="Y194" s="223"/>
      <c r="Z194" s="212"/>
      <c r="AA194" s="212"/>
      <c r="AB194" s="212"/>
      <c r="AC194" s="212"/>
      <c r="AD194" s="212"/>
      <c r="AE194" s="212"/>
      <c r="AF194" s="212"/>
      <c r="AG194" s="212" t="s">
        <v>201</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2" x14ac:dyDescent="0.25">
      <c r="A195" s="219"/>
      <c r="B195" s="220"/>
      <c r="C195" s="262" t="s">
        <v>438</v>
      </c>
      <c r="D195" s="248"/>
      <c r="E195" s="249">
        <v>336.75106</v>
      </c>
      <c r="F195" s="223"/>
      <c r="G195" s="223"/>
      <c r="H195" s="223"/>
      <c r="I195" s="223"/>
      <c r="J195" s="223"/>
      <c r="K195" s="223"/>
      <c r="L195" s="223"/>
      <c r="M195" s="223"/>
      <c r="N195" s="222"/>
      <c r="O195" s="222"/>
      <c r="P195" s="222"/>
      <c r="Q195" s="222"/>
      <c r="R195" s="223"/>
      <c r="S195" s="223"/>
      <c r="T195" s="223"/>
      <c r="U195" s="223"/>
      <c r="V195" s="223"/>
      <c r="W195" s="223"/>
      <c r="X195" s="223"/>
      <c r="Y195" s="223"/>
      <c r="Z195" s="212"/>
      <c r="AA195" s="212"/>
      <c r="AB195" s="212"/>
      <c r="AC195" s="212"/>
      <c r="AD195" s="212"/>
      <c r="AE195" s="212"/>
      <c r="AF195" s="212"/>
      <c r="AG195" s="212" t="s">
        <v>224</v>
      </c>
      <c r="AH195" s="212">
        <v>5</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x14ac:dyDescent="0.25">
      <c r="A196" s="226" t="s">
        <v>190</v>
      </c>
      <c r="B196" s="227" t="s">
        <v>156</v>
      </c>
      <c r="C196" s="242" t="s">
        <v>157</v>
      </c>
      <c r="D196" s="228"/>
      <c r="E196" s="229"/>
      <c r="F196" s="230"/>
      <c r="G196" s="230">
        <f>SUMIF(AG197:AG218,"&lt;&gt;NOR",G197:G218)</f>
        <v>0</v>
      </c>
      <c r="H196" s="230"/>
      <c r="I196" s="230">
        <f>SUM(I197:I218)</f>
        <v>0</v>
      </c>
      <c r="J196" s="230"/>
      <c r="K196" s="230">
        <f>SUM(K197:K218)</f>
        <v>0</v>
      </c>
      <c r="L196" s="230"/>
      <c r="M196" s="230">
        <f>SUM(M197:M218)</f>
        <v>0</v>
      </c>
      <c r="N196" s="229"/>
      <c r="O196" s="229">
        <f>SUM(O197:O218)</f>
        <v>0</v>
      </c>
      <c r="P196" s="229"/>
      <c r="Q196" s="229">
        <f>SUM(Q197:Q218)</f>
        <v>0</v>
      </c>
      <c r="R196" s="230"/>
      <c r="S196" s="230"/>
      <c r="T196" s="231"/>
      <c r="U196" s="225"/>
      <c r="V196" s="225">
        <f>SUM(V197:V218)</f>
        <v>19.09</v>
      </c>
      <c r="W196" s="225"/>
      <c r="X196" s="225"/>
      <c r="Y196" s="225"/>
      <c r="AG196" t="s">
        <v>191</v>
      </c>
    </row>
    <row r="197" spans="1:60" outlineLevel="1" x14ac:dyDescent="0.25">
      <c r="A197" s="233">
        <v>51</v>
      </c>
      <c r="B197" s="234" t="s">
        <v>442</v>
      </c>
      <c r="C197" s="243" t="s">
        <v>443</v>
      </c>
      <c r="D197" s="235" t="s">
        <v>342</v>
      </c>
      <c r="E197" s="236">
        <v>12.425090000000001</v>
      </c>
      <c r="F197" s="237"/>
      <c r="G197" s="238">
        <f>ROUND(E197*F197,2)</f>
        <v>0</v>
      </c>
      <c r="H197" s="237"/>
      <c r="I197" s="238">
        <f>ROUND(E197*H197,2)</f>
        <v>0</v>
      </c>
      <c r="J197" s="237"/>
      <c r="K197" s="238">
        <f>ROUND(E197*J197,2)</f>
        <v>0</v>
      </c>
      <c r="L197" s="238">
        <v>21</v>
      </c>
      <c r="M197" s="238">
        <f>G197*(1+L197/100)</f>
        <v>0</v>
      </c>
      <c r="N197" s="236">
        <v>0</v>
      </c>
      <c r="O197" s="236">
        <f>ROUND(E197*N197,2)</f>
        <v>0</v>
      </c>
      <c r="P197" s="236">
        <v>0</v>
      </c>
      <c r="Q197" s="236">
        <f>ROUND(E197*P197,2)</f>
        <v>0</v>
      </c>
      <c r="R197" s="238" t="s">
        <v>313</v>
      </c>
      <c r="S197" s="238" t="s">
        <v>204</v>
      </c>
      <c r="T197" s="239" t="s">
        <v>204</v>
      </c>
      <c r="U197" s="223">
        <v>0.94199999999999995</v>
      </c>
      <c r="V197" s="223">
        <f>ROUND(E197*U197,2)</f>
        <v>11.7</v>
      </c>
      <c r="W197" s="223"/>
      <c r="X197" s="223" t="s">
        <v>444</v>
      </c>
      <c r="Y197" s="223" t="s">
        <v>198</v>
      </c>
      <c r="Z197" s="212"/>
      <c r="AA197" s="212"/>
      <c r="AB197" s="212"/>
      <c r="AC197" s="212"/>
      <c r="AD197" s="212"/>
      <c r="AE197" s="212"/>
      <c r="AF197" s="212"/>
      <c r="AG197" s="212" t="s">
        <v>445</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2" x14ac:dyDescent="0.25">
      <c r="A198" s="219"/>
      <c r="B198" s="220"/>
      <c r="C198" s="262" t="s">
        <v>446</v>
      </c>
      <c r="D198" s="248"/>
      <c r="E198" s="249"/>
      <c r="F198" s="223"/>
      <c r="G198" s="223"/>
      <c r="H198" s="223"/>
      <c r="I198" s="223"/>
      <c r="J198" s="223"/>
      <c r="K198" s="223"/>
      <c r="L198" s="223"/>
      <c r="M198" s="223"/>
      <c r="N198" s="222"/>
      <c r="O198" s="222"/>
      <c r="P198" s="222"/>
      <c r="Q198" s="222"/>
      <c r="R198" s="223"/>
      <c r="S198" s="223"/>
      <c r="T198" s="223"/>
      <c r="U198" s="223"/>
      <c r="V198" s="223"/>
      <c r="W198" s="223"/>
      <c r="X198" s="223"/>
      <c r="Y198" s="223"/>
      <c r="Z198" s="212"/>
      <c r="AA198" s="212"/>
      <c r="AB198" s="212"/>
      <c r="AC198" s="212"/>
      <c r="AD198" s="212"/>
      <c r="AE198" s="212"/>
      <c r="AF198" s="212"/>
      <c r="AG198" s="212" t="s">
        <v>224</v>
      </c>
      <c r="AH198" s="212">
        <v>0</v>
      </c>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3" x14ac:dyDescent="0.25">
      <c r="A199" s="219"/>
      <c r="B199" s="220"/>
      <c r="C199" s="262" t="s">
        <v>447</v>
      </c>
      <c r="D199" s="248"/>
      <c r="E199" s="249"/>
      <c r="F199" s="223"/>
      <c r="G199" s="223"/>
      <c r="H199" s="223"/>
      <c r="I199" s="223"/>
      <c r="J199" s="223"/>
      <c r="K199" s="223"/>
      <c r="L199" s="223"/>
      <c r="M199" s="223"/>
      <c r="N199" s="222"/>
      <c r="O199" s="222"/>
      <c r="P199" s="222"/>
      <c r="Q199" s="222"/>
      <c r="R199" s="223"/>
      <c r="S199" s="223"/>
      <c r="T199" s="223"/>
      <c r="U199" s="223"/>
      <c r="V199" s="223"/>
      <c r="W199" s="223"/>
      <c r="X199" s="223"/>
      <c r="Y199" s="223"/>
      <c r="Z199" s="212"/>
      <c r="AA199" s="212"/>
      <c r="AB199" s="212"/>
      <c r="AC199" s="212"/>
      <c r="AD199" s="212"/>
      <c r="AE199" s="212"/>
      <c r="AF199" s="212"/>
      <c r="AG199" s="212" t="s">
        <v>224</v>
      </c>
      <c r="AH199" s="212">
        <v>0</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3" x14ac:dyDescent="0.25">
      <c r="A200" s="219"/>
      <c r="B200" s="220"/>
      <c r="C200" s="262" t="s">
        <v>448</v>
      </c>
      <c r="D200" s="248"/>
      <c r="E200" s="249">
        <v>12.425090000000001</v>
      </c>
      <c r="F200" s="223"/>
      <c r="G200" s="223"/>
      <c r="H200" s="223"/>
      <c r="I200" s="223"/>
      <c r="J200" s="223"/>
      <c r="K200" s="223"/>
      <c r="L200" s="223"/>
      <c r="M200" s="223"/>
      <c r="N200" s="222"/>
      <c r="O200" s="222"/>
      <c r="P200" s="222"/>
      <c r="Q200" s="222"/>
      <c r="R200" s="223"/>
      <c r="S200" s="223"/>
      <c r="T200" s="223"/>
      <c r="U200" s="223"/>
      <c r="V200" s="223"/>
      <c r="W200" s="223"/>
      <c r="X200" s="223"/>
      <c r="Y200" s="223"/>
      <c r="Z200" s="212"/>
      <c r="AA200" s="212"/>
      <c r="AB200" s="212"/>
      <c r="AC200" s="212"/>
      <c r="AD200" s="212"/>
      <c r="AE200" s="212"/>
      <c r="AF200" s="212"/>
      <c r="AG200" s="212" t="s">
        <v>224</v>
      </c>
      <c r="AH200" s="212">
        <v>0</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5">
      <c r="A201" s="233">
        <v>52</v>
      </c>
      <c r="B201" s="234" t="s">
        <v>449</v>
      </c>
      <c r="C201" s="243" t="s">
        <v>450</v>
      </c>
      <c r="D201" s="235" t="s">
        <v>342</v>
      </c>
      <c r="E201" s="236">
        <v>12.425090000000001</v>
      </c>
      <c r="F201" s="237"/>
      <c r="G201" s="238">
        <f>ROUND(E201*F201,2)</f>
        <v>0</v>
      </c>
      <c r="H201" s="237"/>
      <c r="I201" s="238">
        <f>ROUND(E201*H201,2)</f>
        <v>0</v>
      </c>
      <c r="J201" s="237"/>
      <c r="K201" s="238">
        <f>ROUND(E201*J201,2)</f>
        <v>0</v>
      </c>
      <c r="L201" s="238">
        <v>21</v>
      </c>
      <c r="M201" s="238">
        <f>G201*(1+L201/100)</f>
        <v>0</v>
      </c>
      <c r="N201" s="236">
        <v>0</v>
      </c>
      <c r="O201" s="236">
        <f>ROUND(E201*N201,2)</f>
        <v>0</v>
      </c>
      <c r="P201" s="236">
        <v>0</v>
      </c>
      <c r="Q201" s="236">
        <f>ROUND(E201*P201,2)</f>
        <v>0</v>
      </c>
      <c r="R201" s="238" t="s">
        <v>313</v>
      </c>
      <c r="S201" s="238" t="s">
        <v>204</v>
      </c>
      <c r="T201" s="239" t="s">
        <v>204</v>
      </c>
      <c r="U201" s="223">
        <v>0.105</v>
      </c>
      <c r="V201" s="223">
        <f>ROUND(E201*U201,2)</f>
        <v>1.3</v>
      </c>
      <c r="W201" s="223"/>
      <c r="X201" s="223" t="s">
        <v>444</v>
      </c>
      <c r="Y201" s="223" t="s">
        <v>198</v>
      </c>
      <c r="Z201" s="212"/>
      <c r="AA201" s="212"/>
      <c r="AB201" s="212"/>
      <c r="AC201" s="212"/>
      <c r="AD201" s="212"/>
      <c r="AE201" s="212"/>
      <c r="AF201" s="212"/>
      <c r="AG201" s="212" t="s">
        <v>445</v>
      </c>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2" x14ac:dyDescent="0.25">
      <c r="A202" s="219"/>
      <c r="B202" s="220"/>
      <c r="C202" s="262" t="s">
        <v>446</v>
      </c>
      <c r="D202" s="248"/>
      <c r="E202" s="249"/>
      <c r="F202" s="223"/>
      <c r="G202" s="223"/>
      <c r="H202" s="223"/>
      <c r="I202" s="223"/>
      <c r="J202" s="223"/>
      <c r="K202" s="223"/>
      <c r="L202" s="223"/>
      <c r="M202" s="223"/>
      <c r="N202" s="222"/>
      <c r="O202" s="222"/>
      <c r="P202" s="222"/>
      <c r="Q202" s="222"/>
      <c r="R202" s="223"/>
      <c r="S202" s="223"/>
      <c r="T202" s="223"/>
      <c r="U202" s="223"/>
      <c r="V202" s="223"/>
      <c r="W202" s="223"/>
      <c r="X202" s="223"/>
      <c r="Y202" s="223"/>
      <c r="Z202" s="212"/>
      <c r="AA202" s="212"/>
      <c r="AB202" s="212"/>
      <c r="AC202" s="212"/>
      <c r="AD202" s="212"/>
      <c r="AE202" s="212"/>
      <c r="AF202" s="212"/>
      <c r="AG202" s="212" t="s">
        <v>224</v>
      </c>
      <c r="AH202" s="212">
        <v>0</v>
      </c>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3" x14ac:dyDescent="0.25">
      <c r="A203" s="219"/>
      <c r="B203" s="220"/>
      <c r="C203" s="262" t="s">
        <v>447</v>
      </c>
      <c r="D203" s="248"/>
      <c r="E203" s="249"/>
      <c r="F203" s="223"/>
      <c r="G203" s="223"/>
      <c r="H203" s="223"/>
      <c r="I203" s="223"/>
      <c r="J203" s="223"/>
      <c r="K203" s="223"/>
      <c r="L203" s="223"/>
      <c r="M203" s="223"/>
      <c r="N203" s="222"/>
      <c r="O203" s="222"/>
      <c r="P203" s="222"/>
      <c r="Q203" s="222"/>
      <c r="R203" s="223"/>
      <c r="S203" s="223"/>
      <c r="T203" s="223"/>
      <c r="U203" s="223"/>
      <c r="V203" s="223"/>
      <c r="W203" s="223"/>
      <c r="X203" s="223"/>
      <c r="Y203" s="223"/>
      <c r="Z203" s="212"/>
      <c r="AA203" s="212"/>
      <c r="AB203" s="212"/>
      <c r="AC203" s="212"/>
      <c r="AD203" s="212"/>
      <c r="AE203" s="212"/>
      <c r="AF203" s="212"/>
      <c r="AG203" s="212" t="s">
        <v>224</v>
      </c>
      <c r="AH203" s="212">
        <v>0</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3" x14ac:dyDescent="0.25">
      <c r="A204" s="219"/>
      <c r="B204" s="220"/>
      <c r="C204" s="262" t="s">
        <v>448</v>
      </c>
      <c r="D204" s="248"/>
      <c r="E204" s="249">
        <v>12.425090000000001</v>
      </c>
      <c r="F204" s="223"/>
      <c r="G204" s="223"/>
      <c r="H204" s="223"/>
      <c r="I204" s="223"/>
      <c r="J204" s="223"/>
      <c r="K204" s="223"/>
      <c r="L204" s="223"/>
      <c r="M204" s="223"/>
      <c r="N204" s="222"/>
      <c r="O204" s="222"/>
      <c r="P204" s="222"/>
      <c r="Q204" s="222"/>
      <c r="R204" s="223"/>
      <c r="S204" s="223"/>
      <c r="T204" s="223"/>
      <c r="U204" s="223"/>
      <c r="V204" s="223"/>
      <c r="W204" s="223"/>
      <c r="X204" s="223"/>
      <c r="Y204" s="223"/>
      <c r="Z204" s="212"/>
      <c r="AA204" s="212"/>
      <c r="AB204" s="212"/>
      <c r="AC204" s="212"/>
      <c r="AD204" s="212"/>
      <c r="AE204" s="212"/>
      <c r="AF204" s="212"/>
      <c r="AG204" s="212" t="s">
        <v>224</v>
      </c>
      <c r="AH204" s="212">
        <v>0</v>
      </c>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1" x14ac:dyDescent="0.25">
      <c r="A205" s="233">
        <v>53</v>
      </c>
      <c r="B205" s="234" t="s">
        <v>451</v>
      </c>
      <c r="C205" s="243" t="s">
        <v>452</v>
      </c>
      <c r="D205" s="235" t="s">
        <v>342</v>
      </c>
      <c r="E205" s="236">
        <v>12.425090000000001</v>
      </c>
      <c r="F205" s="237"/>
      <c r="G205" s="238">
        <f>ROUND(E205*F205,2)</f>
        <v>0</v>
      </c>
      <c r="H205" s="237"/>
      <c r="I205" s="238">
        <f>ROUND(E205*H205,2)</f>
        <v>0</v>
      </c>
      <c r="J205" s="237"/>
      <c r="K205" s="238">
        <f>ROUND(E205*J205,2)</f>
        <v>0</v>
      </c>
      <c r="L205" s="238">
        <v>21</v>
      </c>
      <c r="M205" s="238">
        <f>G205*(1+L205/100)</f>
        <v>0</v>
      </c>
      <c r="N205" s="236">
        <v>0</v>
      </c>
      <c r="O205" s="236">
        <f>ROUND(E205*N205,2)</f>
        <v>0</v>
      </c>
      <c r="P205" s="236">
        <v>0</v>
      </c>
      <c r="Q205" s="236">
        <f>ROUND(E205*P205,2)</f>
        <v>0</v>
      </c>
      <c r="R205" s="238" t="s">
        <v>313</v>
      </c>
      <c r="S205" s="238" t="s">
        <v>204</v>
      </c>
      <c r="T205" s="239" t="s">
        <v>204</v>
      </c>
      <c r="U205" s="223">
        <v>0.49</v>
      </c>
      <c r="V205" s="223">
        <f>ROUND(E205*U205,2)</f>
        <v>6.09</v>
      </c>
      <c r="W205" s="223"/>
      <c r="X205" s="223" t="s">
        <v>444</v>
      </c>
      <c r="Y205" s="223" t="s">
        <v>198</v>
      </c>
      <c r="Z205" s="212"/>
      <c r="AA205" s="212"/>
      <c r="AB205" s="212"/>
      <c r="AC205" s="212"/>
      <c r="AD205" s="212"/>
      <c r="AE205" s="212"/>
      <c r="AF205" s="212"/>
      <c r="AG205" s="212" t="s">
        <v>445</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2" x14ac:dyDescent="0.25">
      <c r="A206" s="219"/>
      <c r="B206" s="220"/>
      <c r="C206" s="244" t="s">
        <v>453</v>
      </c>
      <c r="D206" s="240"/>
      <c r="E206" s="240"/>
      <c r="F206" s="240"/>
      <c r="G206" s="240"/>
      <c r="H206" s="223"/>
      <c r="I206" s="223"/>
      <c r="J206" s="223"/>
      <c r="K206" s="223"/>
      <c r="L206" s="223"/>
      <c r="M206" s="223"/>
      <c r="N206" s="222"/>
      <c r="O206" s="222"/>
      <c r="P206" s="222"/>
      <c r="Q206" s="222"/>
      <c r="R206" s="223"/>
      <c r="S206" s="223"/>
      <c r="T206" s="223"/>
      <c r="U206" s="223"/>
      <c r="V206" s="223"/>
      <c r="W206" s="223"/>
      <c r="X206" s="223"/>
      <c r="Y206" s="223"/>
      <c r="Z206" s="212"/>
      <c r="AA206" s="212"/>
      <c r="AB206" s="212"/>
      <c r="AC206" s="212"/>
      <c r="AD206" s="212"/>
      <c r="AE206" s="212"/>
      <c r="AF206" s="212"/>
      <c r="AG206" s="212" t="s">
        <v>201</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2" x14ac:dyDescent="0.25">
      <c r="A207" s="219"/>
      <c r="B207" s="220"/>
      <c r="C207" s="262" t="s">
        <v>446</v>
      </c>
      <c r="D207" s="248"/>
      <c r="E207" s="249"/>
      <c r="F207" s="223"/>
      <c r="G207" s="223"/>
      <c r="H207" s="223"/>
      <c r="I207" s="223"/>
      <c r="J207" s="223"/>
      <c r="K207" s="223"/>
      <c r="L207" s="223"/>
      <c r="M207" s="223"/>
      <c r="N207" s="222"/>
      <c r="O207" s="222"/>
      <c r="P207" s="222"/>
      <c r="Q207" s="222"/>
      <c r="R207" s="223"/>
      <c r="S207" s="223"/>
      <c r="T207" s="223"/>
      <c r="U207" s="223"/>
      <c r="V207" s="223"/>
      <c r="W207" s="223"/>
      <c r="X207" s="223"/>
      <c r="Y207" s="223"/>
      <c r="Z207" s="212"/>
      <c r="AA207" s="212"/>
      <c r="AB207" s="212"/>
      <c r="AC207" s="212"/>
      <c r="AD207" s="212"/>
      <c r="AE207" s="212"/>
      <c r="AF207" s="212"/>
      <c r="AG207" s="212" t="s">
        <v>224</v>
      </c>
      <c r="AH207" s="212">
        <v>0</v>
      </c>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3" x14ac:dyDescent="0.25">
      <c r="A208" s="219"/>
      <c r="B208" s="220"/>
      <c r="C208" s="262" t="s">
        <v>447</v>
      </c>
      <c r="D208" s="248"/>
      <c r="E208" s="249"/>
      <c r="F208" s="223"/>
      <c r="G208" s="223"/>
      <c r="H208" s="223"/>
      <c r="I208" s="223"/>
      <c r="J208" s="223"/>
      <c r="K208" s="223"/>
      <c r="L208" s="223"/>
      <c r="M208" s="223"/>
      <c r="N208" s="222"/>
      <c r="O208" s="222"/>
      <c r="P208" s="222"/>
      <c r="Q208" s="222"/>
      <c r="R208" s="223"/>
      <c r="S208" s="223"/>
      <c r="T208" s="223"/>
      <c r="U208" s="223"/>
      <c r="V208" s="223"/>
      <c r="W208" s="223"/>
      <c r="X208" s="223"/>
      <c r="Y208" s="223"/>
      <c r="Z208" s="212"/>
      <c r="AA208" s="212"/>
      <c r="AB208" s="212"/>
      <c r="AC208" s="212"/>
      <c r="AD208" s="212"/>
      <c r="AE208" s="212"/>
      <c r="AF208" s="212"/>
      <c r="AG208" s="212" t="s">
        <v>224</v>
      </c>
      <c r="AH208" s="212">
        <v>0</v>
      </c>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3" x14ac:dyDescent="0.25">
      <c r="A209" s="219"/>
      <c r="B209" s="220"/>
      <c r="C209" s="262" t="s">
        <v>448</v>
      </c>
      <c r="D209" s="248"/>
      <c r="E209" s="249">
        <v>12.425090000000001</v>
      </c>
      <c r="F209" s="223"/>
      <c r="G209" s="223"/>
      <c r="H209" s="223"/>
      <c r="I209" s="223"/>
      <c r="J209" s="223"/>
      <c r="K209" s="223"/>
      <c r="L209" s="223"/>
      <c r="M209" s="223"/>
      <c r="N209" s="222"/>
      <c r="O209" s="222"/>
      <c r="P209" s="222"/>
      <c r="Q209" s="222"/>
      <c r="R209" s="223"/>
      <c r="S209" s="223"/>
      <c r="T209" s="223"/>
      <c r="U209" s="223"/>
      <c r="V209" s="223"/>
      <c r="W209" s="223"/>
      <c r="X209" s="223"/>
      <c r="Y209" s="223"/>
      <c r="Z209" s="212"/>
      <c r="AA209" s="212"/>
      <c r="AB209" s="212"/>
      <c r="AC209" s="212"/>
      <c r="AD209" s="212"/>
      <c r="AE209" s="212"/>
      <c r="AF209" s="212"/>
      <c r="AG209" s="212" t="s">
        <v>224</v>
      </c>
      <c r="AH209" s="212">
        <v>0</v>
      </c>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1" x14ac:dyDescent="0.25">
      <c r="A210" s="233">
        <v>54</v>
      </c>
      <c r="B210" s="234" t="s">
        <v>454</v>
      </c>
      <c r="C210" s="243" t="s">
        <v>455</v>
      </c>
      <c r="D210" s="235" t="s">
        <v>342</v>
      </c>
      <c r="E210" s="236">
        <v>236.07665</v>
      </c>
      <c r="F210" s="237"/>
      <c r="G210" s="238">
        <f>ROUND(E210*F210,2)</f>
        <v>0</v>
      </c>
      <c r="H210" s="237"/>
      <c r="I210" s="238">
        <f>ROUND(E210*H210,2)</f>
        <v>0</v>
      </c>
      <c r="J210" s="237"/>
      <c r="K210" s="238">
        <f>ROUND(E210*J210,2)</f>
        <v>0</v>
      </c>
      <c r="L210" s="238">
        <v>21</v>
      </c>
      <c r="M210" s="238">
        <f>G210*(1+L210/100)</f>
        <v>0</v>
      </c>
      <c r="N210" s="236">
        <v>0</v>
      </c>
      <c r="O210" s="236">
        <f>ROUND(E210*N210,2)</f>
        <v>0</v>
      </c>
      <c r="P210" s="236">
        <v>0</v>
      </c>
      <c r="Q210" s="236">
        <f>ROUND(E210*P210,2)</f>
        <v>0</v>
      </c>
      <c r="R210" s="238" t="s">
        <v>313</v>
      </c>
      <c r="S210" s="238" t="s">
        <v>204</v>
      </c>
      <c r="T210" s="239" t="s">
        <v>204</v>
      </c>
      <c r="U210" s="223">
        <v>0</v>
      </c>
      <c r="V210" s="223">
        <f>ROUND(E210*U210,2)</f>
        <v>0</v>
      </c>
      <c r="W210" s="223"/>
      <c r="X210" s="223" t="s">
        <v>444</v>
      </c>
      <c r="Y210" s="223" t="s">
        <v>198</v>
      </c>
      <c r="Z210" s="212"/>
      <c r="AA210" s="212"/>
      <c r="AB210" s="212"/>
      <c r="AC210" s="212"/>
      <c r="AD210" s="212"/>
      <c r="AE210" s="212"/>
      <c r="AF210" s="212"/>
      <c r="AG210" s="212" t="s">
        <v>445</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2" x14ac:dyDescent="0.25">
      <c r="A211" s="219"/>
      <c r="B211" s="220"/>
      <c r="C211" s="262" t="s">
        <v>446</v>
      </c>
      <c r="D211" s="248"/>
      <c r="E211" s="249"/>
      <c r="F211" s="223"/>
      <c r="G211" s="223"/>
      <c r="H211" s="223"/>
      <c r="I211" s="223"/>
      <c r="J211" s="223"/>
      <c r="K211" s="223"/>
      <c r="L211" s="223"/>
      <c r="M211" s="223"/>
      <c r="N211" s="222"/>
      <c r="O211" s="222"/>
      <c r="P211" s="222"/>
      <c r="Q211" s="222"/>
      <c r="R211" s="223"/>
      <c r="S211" s="223"/>
      <c r="T211" s="223"/>
      <c r="U211" s="223"/>
      <c r="V211" s="223"/>
      <c r="W211" s="223"/>
      <c r="X211" s="223"/>
      <c r="Y211" s="223"/>
      <c r="Z211" s="212"/>
      <c r="AA211" s="212"/>
      <c r="AB211" s="212"/>
      <c r="AC211" s="212"/>
      <c r="AD211" s="212"/>
      <c r="AE211" s="212"/>
      <c r="AF211" s="212"/>
      <c r="AG211" s="212" t="s">
        <v>224</v>
      </c>
      <c r="AH211" s="212">
        <v>0</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3" x14ac:dyDescent="0.25">
      <c r="A212" s="219"/>
      <c r="B212" s="220"/>
      <c r="C212" s="262" t="s">
        <v>447</v>
      </c>
      <c r="D212" s="248"/>
      <c r="E212" s="249"/>
      <c r="F212" s="223"/>
      <c r="G212" s="223"/>
      <c r="H212" s="223"/>
      <c r="I212" s="223"/>
      <c r="J212" s="223"/>
      <c r="K212" s="223"/>
      <c r="L212" s="223"/>
      <c r="M212" s="223"/>
      <c r="N212" s="222"/>
      <c r="O212" s="222"/>
      <c r="P212" s="222"/>
      <c r="Q212" s="222"/>
      <c r="R212" s="223"/>
      <c r="S212" s="223"/>
      <c r="T212" s="223"/>
      <c r="U212" s="223"/>
      <c r="V212" s="223"/>
      <c r="W212" s="223"/>
      <c r="X212" s="223"/>
      <c r="Y212" s="223"/>
      <c r="Z212" s="212"/>
      <c r="AA212" s="212"/>
      <c r="AB212" s="212"/>
      <c r="AC212" s="212"/>
      <c r="AD212" s="212"/>
      <c r="AE212" s="212"/>
      <c r="AF212" s="212"/>
      <c r="AG212" s="212" t="s">
        <v>224</v>
      </c>
      <c r="AH212" s="212">
        <v>0</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3" x14ac:dyDescent="0.25">
      <c r="A213" s="219"/>
      <c r="B213" s="220"/>
      <c r="C213" s="262" t="s">
        <v>456</v>
      </c>
      <c r="D213" s="248"/>
      <c r="E213" s="249">
        <v>236.07665</v>
      </c>
      <c r="F213" s="223"/>
      <c r="G213" s="223"/>
      <c r="H213" s="223"/>
      <c r="I213" s="223"/>
      <c r="J213" s="223"/>
      <c r="K213" s="223"/>
      <c r="L213" s="223"/>
      <c r="M213" s="223"/>
      <c r="N213" s="222"/>
      <c r="O213" s="222"/>
      <c r="P213" s="222"/>
      <c r="Q213" s="222"/>
      <c r="R213" s="223"/>
      <c r="S213" s="223"/>
      <c r="T213" s="223"/>
      <c r="U213" s="223"/>
      <c r="V213" s="223"/>
      <c r="W213" s="223"/>
      <c r="X213" s="223"/>
      <c r="Y213" s="223"/>
      <c r="Z213" s="212"/>
      <c r="AA213" s="212"/>
      <c r="AB213" s="212"/>
      <c r="AC213" s="212"/>
      <c r="AD213" s="212"/>
      <c r="AE213" s="212"/>
      <c r="AF213" s="212"/>
      <c r="AG213" s="212" t="s">
        <v>224</v>
      </c>
      <c r="AH213" s="212">
        <v>0</v>
      </c>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1" x14ac:dyDescent="0.25">
      <c r="A214" s="233">
        <v>55</v>
      </c>
      <c r="B214" s="234" t="s">
        <v>457</v>
      </c>
      <c r="C214" s="243" t="s">
        <v>458</v>
      </c>
      <c r="D214" s="235" t="s">
        <v>342</v>
      </c>
      <c r="E214" s="236">
        <v>12.425090000000001</v>
      </c>
      <c r="F214" s="237"/>
      <c r="G214" s="238">
        <f>ROUND(E214*F214,2)</f>
        <v>0</v>
      </c>
      <c r="H214" s="237"/>
      <c r="I214" s="238">
        <f>ROUND(E214*H214,2)</f>
        <v>0</v>
      </c>
      <c r="J214" s="237"/>
      <c r="K214" s="238">
        <f>ROUND(E214*J214,2)</f>
        <v>0</v>
      </c>
      <c r="L214" s="238">
        <v>21</v>
      </c>
      <c r="M214" s="238">
        <f>G214*(1+L214/100)</f>
        <v>0</v>
      </c>
      <c r="N214" s="236">
        <v>0</v>
      </c>
      <c r="O214" s="236">
        <f>ROUND(E214*N214,2)</f>
        <v>0</v>
      </c>
      <c r="P214" s="236">
        <v>0</v>
      </c>
      <c r="Q214" s="236">
        <f>ROUND(E214*P214,2)</f>
        <v>0</v>
      </c>
      <c r="R214" s="238" t="s">
        <v>313</v>
      </c>
      <c r="S214" s="238" t="s">
        <v>204</v>
      </c>
      <c r="T214" s="239" t="s">
        <v>204</v>
      </c>
      <c r="U214" s="223">
        <v>0</v>
      </c>
      <c r="V214" s="223">
        <f>ROUND(E214*U214,2)</f>
        <v>0</v>
      </c>
      <c r="W214" s="223"/>
      <c r="X214" s="223" t="s">
        <v>444</v>
      </c>
      <c r="Y214" s="223" t="s">
        <v>198</v>
      </c>
      <c r="Z214" s="212"/>
      <c r="AA214" s="212"/>
      <c r="AB214" s="212"/>
      <c r="AC214" s="212"/>
      <c r="AD214" s="212"/>
      <c r="AE214" s="212"/>
      <c r="AF214" s="212"/>
      <c r="AG214" s="212" t="s">
        <v>445</v>
      </c>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2" x14ac:dyDescent="0.25">
      <c r="A215" s="219"/>
      <c r="B215" s="220"/>
      <c r="C215" s="244" t="s">
        <v>459</v>
      </c>
      <c r="D215" s="240"/>
      <c r="E215" s="240"/>
      <c r="F215" s="240"/>
      <c r="G215" s="240"/>
      <c r="H215" s="223"/>
      <c r="I215" s="223"/>
      <c r="J215" s="223"/>
      <c r="K215" s="223"/>
      <c r="L215" s="223"/>
      <c r="M215" s="223"/>
      <c r="N215" s="222"/>
      <c r="O215" s="222"/>
      <c r="P215" s="222"/>
      <c r="Q215" s="222"/>
      <c r="R215" s="223"/>
      <c r="S215" s="223"/>
      <c r="T215" s="223"/>
      <c r="U215" s="223"/>
      <c r="V215" s="223"/>
      <c r="W215" s="223"/>
      <c r="X215" s="223"/>
      <c r="Y215" s="223"/>
      <c r="Z215" s="212"/>
      <c r="AA215" s="212"/>
      <c r="AB215" s="212"/>
      <c r="AC215" s="212"/>
      <c r="AD215" s="212"/>
      <c r="AE215" s="212"/>
      <c r="AF215" s="212"/>
      <c r="AG215" s="212" t="s">
        <v>201</v>
      </c>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2" x14ac:dyDescent="0.25">
      <c r="A216" s="219"/>
      <c r="B216" s="220"/>
      <c r="C216" s="262" t="s">
        <v>446</v>
      </c>
      <c r="D216" s="248"/>
      <c r="E216" s="249"/>
      <c r="F216" s="223"/>
      <c r="G216" s="223"/>
      <c r="H216" s="223"/>
      <c r="I216" s="223"/>
      <c r="J216" s="223"/>
      <c r="K216" s="223"/>
      <c r="L216" s="223"/>
      <c r="M216" s="223"/>
      <c r="N216" s="222"/>
      <c r="O216" s="222"/>
      <c r="P216" s="222"/>
      <c r="Q216" s="222"/>
      <c r="R216" s="223"/>
      <c r="S216" s="223"/>
      <c r="T216" s="223"/>
      <c r="U216" s="223"/>
      <c r="V216" s="223"/>
      <c r="W216" s="223"/>
      <c r="X216" s="223"/>
      <c r="Y216" s="223"/>
      <c r="Z216" s="212"/>
      <c r="AA216" s="212"/>
      <c r="AB216" s="212"/>
      <c r="AC216" s="212"/>
      <c r="AD216" s="212"/>
      <c r="AE216" s="212"/>
      <c r="AF216" s="212"/>
      <c r="AG216" s="212" t="s">
        <v>224</v>
      </c>
      <c r="AH216" s="212">
        <v>0</v>
      </c>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3" x14ac:dyDescent="0.25">
      <c r="A217" s="219"/>
      <c r="B217" s="220"/>
      <c r="C217" s="262" t="s">
        <v>447</v>
      </c>
      <c r="D217" s="248"/>
      <c r="E217" s="249"/>
      <c r="F217" s="223"/>
      <c r="G217" s="223"/>
      <c r="H217" s="223"/>
      <c r="I217" s="223"/>
      <c r="J217" s="223"/>
      <c r="K217" s="223"/>
      <c r="L217" s="223"/>
      <c r="M217" s="223"/>
      <c r="N217" s="222"/>
      <c r="O217" s="222"/>
      <c r="P217" s="222"/>
      <c r="Q217" s="222"/>
      <c r="R217" s="223"/>
      <c r="S217" s="223"/>
      <c r="T217" s="223"/>
      <c r="U217" s="223"/>
      <c r="V217" s="223"/>
      <c r="W217" s="223"/>
      <c r="X217" s="223"/>
      <c r="Y217" s="223"/>
      <c r="Z217" s="212"/>
      <c r="AA217" s="212"/>
      <c r="AB217" s="212"/>
      <c r="AC217" s="212"/>
      <c r="AD217" s="212"/>
      <c r="AE217" s="212"/>
      <c r="AF217" s="212"/>
      <c r="AG217" s="212" t="s">
        <v>224</v>
      </c>
      <c r="AH217" s="212">
        <v>0</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3" x14ac:dyDescent="0.25">
      <c r="A218" s="219"/>
      <c r="B218" s="220"/>
      <c r="C218" s="262" t="s">
        <v>448</v>
      </c>
      <c r="D218" s="248"/>
      <c r="E218" s="249">
        <v>12.425090000000001</v>
      </c>
      <c r="F218" s="223"/>
      <c r="G218" s="223"/>
      <c r="H218" s="223"/>
      <c r="I218" s="223"/>
      <c r="J218" s="223"/>
      <c r="K218" s="223"/>
      <c r="L218" s="223"/>
      <c r="M218" s="223"/>
      <c r="N218" s="222"/>
      <c r="O218" s="222"/>
      <c r="P218" s="222"/>
      <c r="Q218" s="222"/>
      <c r="R218" s="223"/>
      <c r="S218" s="223"/>
      <c r="T218" s="223"/>
      <c r="U218" s="223"/>
      <c r="V218" s="223"/>
      <c r="W218" s="223"/>
      <c r="X218" s="223"/>
      <c r="Y218" s="223"/>
      <c r="Z218" s="212"/>
      <c r="AA218" s="212"/>
      <c r="AB218" s="212"/>
      <c r="AC218" s="212"/>
      <c r="AD218" s="212"/>
      <c r="AE218" s="212"/>
      <c r="AF218" s="212"/>
      <c r="AG218" s="212" t="s">
        <v>224</v>
      </c>
      <c r="AH218" s="212">
        <v>0</v>
      </c>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x14ac:dyDescent="0.25">
      <c r="A219" s="3"/>
      <c r="B219" s="4"/>
      <c r="C219" s="245"/>
      <c r="D219" s="6"/>
      <c r="E219" s="3"/>
      <c r="F219" s="3"/>
      <c r="G219" s="3"/>
      <c r="H219" s="3"/>
      <c r="I219" s="3"/>
      <c r="J219" s="3"/>
      <c r="K219" s="3"/>
      <c r="L219" s="3"/>
      <c r="M219" s="3"/>
      <c r="N219" s="3"/>
      <c r="O219" s="3"/>
      <c r="P219" s="3"/>
      <c r="Q219" s="3"/>
      <c r="R219" s="3"/>
      <c r="S219" s="3"/>
      <c r="T219" s="3"/>
      <c r="U219" s="3"/>
      <c r="V219" s="3"/>
      <c r="W219" s="3"/>
      <c r="X219" s="3"/>
      <c r="Y219" s="3"/>
      <c r="AE219">
        <v>12</v>
      </c>
      <c r="AF219">
        <v>21</v>
      </c>
      <c r="AG219" t="s">
        <v>176</v>
      </c>
    </row>
    <row r="220" spans="1:60" x14ac:dyDescent="0.25">
      <c r="A220" s="215"/>
      <c r="B220" s="216" t="s">
        <v>29</v>
      </c>
      <c r="C220" s="246"/>
      <c r="D220" s="217"/>
      <c r="E220" s="218"/>
      <c r="F220" s="218"/>
      <c r="G220" s="232">
        <f>G8+G13+G17+G70+G77+G82+G109+G115+G121+G132+G156+G179+G196</f>
        <v>0</v>
      </c>
      <c r="H220" s="3"/>
      <c r="I220" s="3"/>
      <c r="J220" s="3"/>
      <c r="K220" s="3"/>
      <c r="L220" s="3"/>
      <c r="M220" s="3"/>
      <c r="N220" s="3"/>
      <c r="O220" s="3"/>
      <c r="P220" s="3"/>
      <c r="Q220" s="3"/>
      <c r="R220" s="3"/>
      <c r="S220" s="3"/>
      <c r="T220" s="3"/>
      <c r="U220" s="3"/>
      <c r="V220" s="3"/>
      <c r="W220" s="3"/>
      <c r="X220" s="3"/>
      <c r="Y220" s="3"/>
      <c r="AE220">
        <f>SUMIF(L7:L218,AE219,G7:G218)</f>
        <v>0</v>
      </c>
      <c r="AF220">
        <f>SUMIF(L7:L218,AF219,G7:G218)</f>
        <v>0</v>
      </c>
      <c r="AG220" t="s">
        <v>212</v>
      </c>
    </row>
    <row r="221" spans="1:60" x14ac:dyDescent="0.25">
      <c r="C221" s="247"/>
      <c r="D221" s="10"/>
      <c r="AG221" t="s">
        <v>213</v>
      </c>
    </row>
    <row r="222" spans="1:60" x14ac:dyDescent="0.25">
      <c r="D222" s="10"/>
    </row>
    <row r="223" spans="1:60" x14ac:dyDescent="0.25">
      <c r="D223" s="10"/>
    </row>
    <row r="224" spans="1:60"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pRYu1Rc457YmKgruiIbAAxWxfNd1W2f6WMiJRI1YG8FnljP2Kop/GJeqhfmzuZyYGheZv6sUai9bj1tEo8SuHg==" saltValue="38vpkXu/vqwQpUnwu6FP4A==" spinCount="100000" sheet="1" formatRows="0"/>
  <mergeCells count="34">
    <mergeCell ref="C176:G176"/>
    <mergeCell ref="C194:G194"/>
    <mergeCell ref="C206:G206"/>
    <mergeCell ref="C215:G215"/>
    <mergeCell ref="C120:G120"/>
    <mergeCell ref="C131:G131"/>
    <mergeCell ref="C136:G136"/>
    <mergeCell ref="C153:G153"/>
    <mergeCell ref="C164:G164"/>
    <mergeCell ref="C174:G174"/>
    <mergeCell ref="C86:G86"/>
    <mergeCell ref="C89:G89"/>
    <mergeCell ref="C92:G92"/>
    <mergeCell ref="C104:G104"/>
    <mergeCell ref="C111:G111"/>
    <mergeCell ref="C117:G117"/>
    <mergeCell ref="C45:G45"/>
    <mergeCell ref="C59:G59"/>
    <mergeCell ref="C62:G62"/>
    <mergeCell ref="C67:G67"/>
    <mergeCell ref="C72:G72"/>
    <mergeCell ref="C75:G75"/>
    <mergeCell ref="C19:G19"/>
    <mergeCell ref="C29:G29"/>
    <mergeCell ref="C32:G32"/>
    <mergeCell ref="C35:G35"/>
    <mergeCell ref="C38:G38"/>
    <mergeCell ref="C39:G39"/>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28881-D5E2-410C-86D5-E4CA0BB0FE45}">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6" customWidth="1"/>
    <col min="3" max="3" width="63.33203125" style="176"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5" width="0" hidden="1" customWidth="1"/>
    <col min="29" max="29" width="0" hidden="1" customWidth="1"/>
    <col min="31" max="41" width="0" hidden="1" customWidth="1"/>
  </cols>
  <sheetData>
    <row r="1" spans="1:60" ht="15.75" customHeight="1" x14ac:dyDescent="0.3">
      <c r="A1" s="197" t="s">
        <v>214</v>
      </c>
      <c r="B1" s="197"/>
      <c r="C1" s="197"/>
      <c r="D1" s="197"/>
      <c r="E1" s="197"/>
      <c r="F1" s="197"/>
      <c r="G1" s="197"/>
      <c r="AG1" t="s">
        <v>162</v>
      </c>
    </row>
    <row r="2" spans="1:60" ht="25.05" customHeight="1" x14ac:dyDescent="0.25">
      <c r="A2" s="198" t="s">
        <v>7</v>
      </c>
      <c r="B2" s="48" t="s">
        <v>43</v>
      </c>
      <c r="C2" s="201" t="s">
        <v>44</v>
      </c>
      <c r="D2" s="199"/>
      <c r="E2" s="199"/>
      <c r="F2" s="199"/>
      <c r="G2" s="200"/>
      <c r="AG2" t="s">
        <v>163</v>
      </c>
    </row>
    <row r="3" spans="1:60" ht="25.05" customHeight="1" x14ac:dyDescent="0.25">
      <c r="A3" s="198" t="s">
        <v>8</v>
      </c>
      <c r="B3" s="48" t="s">
        <v>62</v>
      </c>
      <c r="C3" s="201" t="s">
        <v>63</v>
      </c>
      <c r="D3" s="199"/>
      <c r="E3" s="199"/>
      <c r="F3" s="199"/>
      <c r="G3" s="200"/>
      <c r="AC3" s="176" t="s">
        <v>163</v>
      </c>
      <c r="AG3" t="s">
        <v>166</v>
      </c>
    </row>
    <row r="4" spans="1:60" ht="25.05" customHeight="1" x14ac:dyDescent="0.25">
      <c r="A4" s="202" t="s">
        <v>9</v>
      </c>
      <c r="B4" s="203" t="s">
        <v>66</v>
      </c>
      <c r="C4" s="204" t="s">
        <v>67</v>
      </c>
      <c r="D4" s="205"/>
      <c r="E4" s="205"/>
      <c r="F4" s="205"/>
      <c r="G4" s="206"/>
      <c r="AG4" t="s">
        <v>167</v>
      </c>
    </row>
    <row r="5" spans="1:60" x14ac:dyDescent="0.25">
      <c r="D5" s="10"/>
    </row>
    <row r="6" spans="1:60" ht="39.6" x14ac:dyDescent="0.25">
      <c r="A6" s="208" t="s">
        <v>168</v>
      </c>
      <c r="B6" s="210" t="s">
        <v>169</v>
      </c>
      <c r="C6" s="210" t="s">
        <v>170</v>
      </c>
      <c r="D6" s="209" t="s">
        <v>171</v>
      </c>
      <c r="E6" s="208" t="s">
        <v>172</v>
      </c>
      <c r="F6" s="207" t="s">
        <v>173</v>
      </c>
      <c r="G6" s="208" t="s">
        <v>29</v>
      </c>
      <c r="H6" s="211" t="s">
        <v>30</v>
      </c>
      <c r="I6" s="211" t="s">
        <v>174</v>
      </c>
      <c r="J6" s="211" t="s">
        <v>31</v>
      </c>
      <c r="K6" s="211" t="s">
        <v>175</v>
      </c>
      <c r="L6" s="211" t="s">
        <v>176</v>
      </c>
      <c r="M6" s="211" t="s">
        <v>177</v>
      </c>
      <c r="N6" s="211" t="s">
        <v>178</v>
      </c>
      <c r="O6" s="211" t="s">
        <v>179</v>
      </c>
      <c r="P6" s="211" t="s">
        <v>180</v>
      </c>
      <c r="Q6" s="211" t="s">
        <v>181</v>
      </c>
      <c r="R6" s="211" t="s">
        <v>182</v>
      </c>
      <c r="S6" s="211" t="s">
        <v>183</v>
      </c>
      <c r="T6" s="211" t="s">
        <v>184</v>
      </c>
      <c r="U6" s="211" t="s">
        <v>185</v>
      </c>
      <c r="V6" s="211" t="s">
        <v>186</v>
      </c>
      <c r="W6" s="211" t="s">
        <v>187</v>
      </c>
      <c r="X6" s="211" t="s">
        <v>188</v>
      </c>
      <c r="Y6" s="211" t="s">
        <v>189</v>
      </c>
    </row>
    <row r="7" spans="1:60" hidden="1" x14ac:dyDescent="0.25">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5">
      <c r="A8" s="226" t="s">
        <v>190</v>
      </c>
      <c r="B8" s="227" t="s">
        <v>144</v>
      </c>
      <c r="C8" s="242" t="s">
        <v>145</v>
      </c>
      <c r="D8" s="228"/>
      <c r="E8" s="229"/>
      <c r="F8" s="230"/>
      <c r="G8" s="230">
        <f>SUMIF(AG9:AG9,"&lt;&gt;NOR",G9:G9)</f>
        <v>0</v>
      </c>
      <c r="H8" s="230"/>
      <c r="I8" s="230">
        <f>SUM(I9:I9)</f>
        <v>0</v>
      </c>
      <c r="J8" s="230"/>
      <c r="K8" s="230">
        <f>SUM(K9:K9)</f>
        <v>0</v>
      </c>
      <c r="L8" s="230"/>
      <c r="M8" s="230">
        <f>SUM(M9:M9)</f>
        <v>0</v>
      </c>
      <c r="N8" s="229"/>
      <c r="O8" s="229">
        <f>SUM(O9:O9)</f>
        <v>0</v>
      </c>
      <c r="P8" s="229"/>
      <c r="Q8" s="229">
        <f>SUM(Q9:Q9)</f>
        <v>0</v>
      </c>
      <c r="R8" s="230"/>
      <c r="S8" s="230"/>
      <c r="T8" s="231"/>
      <c r="U8" s="225"/>
      <c r="V8" s="225">
        <f>SUM(V9:V9)</f>
        <v>0</v>
      </c>
      <c r="W8" s="225"/>
      <c r="X8" s="225"/>
      <c r="Y8" s="225"/>
      <c r="AG8" t="s">
        <v>191</v>
      </c>
    </row>
    <row r="9" spans="1:60" outlineLevel="1" x14ac:dyDescent="0.25">
      <c r="A9" s="233">
        <v>1</v>
      </c>
      <c r="B9" s="234" t="s">
        <v>460</v>
      </c>
      <c r="C9" s="243" t="s">
        <v>461</v>
      </c>
      <c r="D9" s="235" t="s">
        <v>462</v>
      </c>
      <c r="E9" s="236">
        <v>1</v>
      </c>
      <c r="F9" s="237"/>
      <c r="G9" s="238">
        <f>ROUND(E9*F9,2)</f>
        <v>0</v>
      </c>
      <c r="H9" s="237"/>
      <c r="I9" s="238">
        <f>ROUND(E9*H9,2)</f>
        <v>0</v>
      </c>
      <c r="J9" s="237"/>
      <c r="K9" s="238">
        <f>ROUND(E9*J9,2)</f>
        <v>0</v>
      </c>
      <c r="L9" s="238">
        <v>21</v>
      </c>
      <c r="M9" s="238">
        <f>G9*(1+L9/100)</f>
        <v>0</v>
      </c>
      <c r="N9" s="236">
        <v>0</v>
      </c>
      <c r="O9" s="236">
        <f>ROUND(E9*N9,2)</f>
        <v>0</v>
      </c>
      <c r="P9" s="236">
        <v>0</v>
      </c>
      <c r="Q9" s="236">
        <f>ROUND(E9*P9,2)</f>
        <v>0</v>
      </c>
      <c r="R9" s="238"/>
      <c r="S9" s="238" t="s">
        <v>195</v>
      </c>
      <c r="T9" s="239" t="s">
        <v>196</v>
      </c>
      <c r="U9" s="223">
        <v>0</v>
      </c>
      <c r="V9" s="223">
        <f>ROUND(E9*U9,2)</f>
        <v>0</v>
      </c>
      <c r="W9" s="223"/>
      <c r="X9" s="223" t="s">
        <v>219</v>
      </c>
      <c r="Y9" s="223" t="s">
        <v>198</v>
      </c>
      <c r="Z9" s="212"/>
      <c r="AA9" s="212"/>
      <c r="AB9" s="212"/>
      <c r="AC9" s="212"/>
      <c r="AD9" s="212"/>
      <c r="AE9" s="212"/>
      <c r="AF9" s="212"/>
      <c r="AG9" s="212" t="s">
        <v>220</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x14ac:dyDescent="0.25">
      <c r="A10" s="3"/>
      <c r="B10" s="4"/>
      <c r="C10" s="245"/>
      <c r="D10" s="6"/>
      <c r="E10" s="3"/>
      <c r="F10" s="3"/>
      <c r="G10" s="3"/>
      <c r="H10" s="3"/>
      <c r="I10" s="3"/>
      <c r="J10" s="3"/>
      <c r="K10" s="3"/>
      <c r="L10" s="3"/>
      <c r="M10" s="3"/>
      <c r="N10" s="3"/>
      <c r="O10" s="3"/>
      <c r="P10" s="3"/>
      <c r="Q10" s="3"/>
      <c r="R10" s="3"/>
      <c r="S10" s="3"/>
      <c r="T10" s="3"/>
      <c r="U10" s="3"/>
      <c r="V10" s="3"/>
      <c r="W10" s="3"/>
      <c r="X10" s="3"/>
      <c r="Y10" s="3"/>
      <c r="AE10">
        <v>12</v>
      </c>
      <c r="AF10">
        <v>21</v>
      </c>
      <c r="AG10" t="s">
        <v>176</v>
      </c>
    </row>
    <row r="11" spans="1:60" x14ac:dyDescent="0.25">
      <c r="A11" s="215"/>
      <c r="B11" s="216" t="s">
        <v>29</v>
      </c>
      <c r="C11" s="246"/>
      <c r="D11" s="217"/>
      <c r="E11" s="218"/>
      <c r="F11" s="218"/>
      <c r="G11" s="232">
        <f>G8</f>
        <v>0</v>
      </c>
      <c r="H11" s="3"/>
      <c r="I11" s="3"/>
      <c r="J11" s="3"/>
      <c r="K11" s="3"/>
      <c r="L11" s="3"/>
      <c r="M11" s="3"/>
      <c r="N11" s="3"/>
      <c r="O11" s="3"/>
      <c r="P11" s="3"/>
      <c r="Q11" s="3"/>
      <c r="R11" s="3"/>
      <c r="S11" s="3"/>
      <c r="T11" s="3"/>
      <c r="U11" s="3"/>
      <c r="V11" s="3"/>
      <c r="W11" s="3"/>
      <c r="X11" s="3"/>
      <c r="Y11" s="3"/>
      <c r="AE11">
        <f>SUMIF(L7:L9,AE10,G7:G9)</f>
        <v>0</v>
      </c>
      <c r="AF11">
        <f>SUMIF(L7:L9,AF10,G7:G9)</f>
        <v>0</v>
      </c>
      <c r="AG11" t="s">
        <v>212</v>
      </c>
    </row>
    <row r="12" spans="1:60" x14ac:dyDescent="0.25">
      <c r="C12" s="247"/>
      <c r="D12" s="10"/>
      <c r="AG12" t="s">
        <v>213</v>
      </c>
    </row>
    <row r="13" spans="1:60" x14ac:dyDescent="0.25">
      <c r="D13" s="10"/>
    </row>
    <row r="14" spans="1:60" x14ac:dyDescent="0.25">
      <c r="D14" s="10"/>
    </row>
    <row r="15" spans="1:60" x14ac:dyDescent="0.25">
      <c r="D15" s="10"/>
    </row>
    <row r="16" spans="1:60" x14ac:dyDescent="0.25">
      <c r="D16" s="10"/>
    </row>
    <row r="17" spans="4:4" x14ac:dyDescent="0.25">
      <c r="D17" s="10"/>
    </row>
    <row r="18" spans="4:4" x14ac:dyDescent="0.25">
      <c r="D18" s="10"/>
    </row>
    <row r="19" spans="4:4" x14ac:dyDescent="0.25">
      <c r="D19" s="10"/>
    </row>
    <row r="20" spans="4:4" x14ac:dyDescent="0.25">
      <c r="D20" s="10"/>
    </row>
    <row r="21" spans="4:4" x14ac:dyDescent="0.25">
      <c r="D21" s="10"/>
    </row>
    <row r="22" spans="4:4" x14ac:dyDescent="0.25">
      <c r="D22" s="10"/>
    </row>
    <row r="23" spans="4:4" x14ac:dyDescent="0.25">
      <c r="D23" s="10"/>
    </row>
    <row r="24" spans="4:4" x14ac:dyDescent="0.25">
      <c r="D24" s="10"/>
    </row>
    <row r="25" spans="4:4" x14ac:dyDescent="0.25">
      <c r="D25" s="10"/>
    </row>
    <row r="26" spans="4:4" x14ac:dyDescent="0.25">
      <c r="D26" s="10"/>
    </row>
    <row r="27" spans="4:4" x14ac:dyDescent="0.25">
      <c r="D27" s="10"/>
    </row>
    <row r="28" spans="4:4" x14ac:dyDescent="0.25">
      <c r="D28" s="10"/>
    </row>
    <row r="29" spans="4:4" x14ac:dyDescent="0.25">
      <c r="D29" s="10"/>
    </row>
    <row r="30" spans="4:4" x14ac:dyDescent="0.25">
      <c r="D30" s="10"/>
    </row>
    <row r="31" spans="4:4" x14ac:dyDescent="0.25">
      <c r="D31" s="10"/>
    </row>
    <row r="32" spans="4:4" x14ac:dyDescent="0.25">
      <c r="D32" s="10"/>
    </row>
    <row r="33" spans="4:4" x14ac:dyDescent="0.25">
      <c r="D33" s="10"/>
    </row>
    <row r="34" spans="4:4" x14ac:dyDescent="0.25">
      <c r="D34" s="10"/>
    </row>
    <row r="35" spans="4:4" x14ac:dyDescent="0.25">
      <c r="D35" s="10"/>
    </row>
    <row r="36" spans="4:4" x14ac:dyDescent="0.25">
      <c r="D36" s="10"/>
    </row>
    <row r="37" spans="4:4" x14ac:dyDescent="0.25">
      <c r="D37" s="10"/>
    </row>
    <row r="38" spans="4:4" x14ac:dyDescent="0.25">
      <c r="D38" s="10"/>
    </row>
    <row r="39" spans="4:4" x14ac:dyDescent="0.25">
      <c r="D39" s="10"/>
    </row>
    <row r="40" spans="4:4" x14ac:dyDescent="0.25">
      <c r="D40" s="10"/>
    </row>
    <row r="41" spans="4:4" x14ac:dyDescent="0.25">
      <c r="D41" s="10"/>
    </row>
    <row r="42" spans="4:4" x14ac:dyDescent="0.25">
      <c r="D42" s="10"/>
    </row>
    <row r="43" spans="4:4" x14ac:dyDescent="0.25">
      <c r="D43" s="10"/>
    </row>
    <row r="44" spans="4:4" x14ac:dyDescent="0.25">
      <c r="D44" s="10"/>
    </row>
    <row r="45" spans="4:4" x14ac:dyDescent="0.25">
      <c r="D45" s="10"/>
    </row>
    <row r="46" spans="4:4" x14ac:dyDescent="0.25">
      <c r="D46" s="10"/>
    </row>
    <row r="47" spans="4:4" x14ac:dyDescent="0.25">
      <c r="D47" s="10"/>
    </row>
    <row r="48" spans="4:4" x14ac:dyDescent="0.25">
      <c r="D48" s="10"/>
    </row>
    <row r="49" spans="4:4" x14ac:dyDescent="0.25">
      <c r="D49" s="10"/>
    </row>
    <row r="50" spans="4:4" x14ac:dyDescent="0.25">
      <c r="D50" s="10"/>
    </row>
    <row r="51" spans="4:4" x14ac:dyDescent="0.25">
      <c r="D51" s="10"/>
    </row>
    <row r="52" spans="4:4" x14ac:dyDescent="0.25">
      <c r="D52" s="10"/>
    </row>
    <row r="53" spans="4:4" x14ac:dyDescent="0.25">
      <c r="D53" s="10"/>
    </row>
    <row r="54" spans="4:4" x14ac:dyDescent="0.25">
      <c r="D54" s="10"/>
    </row>
    <row r="55" spans="4:4" x14ac:dyDescent="0.25">
      <c r="D55" s="10"/>
    </row>
    <row r="56" spans="4:4" x14ac:dyDescent="0.25">
      <c r="D56" s="10"/>
    </row>
    <row r="57" spans="4:4" x14ac:dyDescent="0.25">
      <c r="D57" s="10"/>
    </row>
    <row r="58" spans="4:4" x14ac:dyDescent="0.25">
      <c r="D58" s="10"/>
    </row>
    <row r="59" spans="4:4" x14ac:dyDescent="0.25">
      <c r="D59" s="10"/>
    </row>
    <row r="60" spans="4:4" x14ac:dyDescent="0.25">
      <c r="D60" s="10"/>
    </row>
    <row r="61" spans="4:4" x14ac:dyDescent="0.25">
      <c r="D61" s="10"/>
    </row>
    <row r="62" spans="4:4" x14ac:dyDescent="0.25">
      <c r="D62" s="10"/>
    </row>
    <row r="63" spans="4:4" x14ac:dyDescent="0.25">
      <c r="D63" s="10"/>
    </row>
    <row r="64" spans="4:4" x14ac:dyDescent="0.25">
      <c r="D64" s="10"/>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B7wq2ZpVD2K3eon3uyg5aYi9/yizC9+qHSmBWFHdzTWhOe39uEdIbzqmtFR9ct9WXkKfBrSm5LhfYwEDrsnbAQ==" saltValue="ijO8ZL9skQgheCWp9ngNUg==" spinCount="100000" sheet="1" formatRows="0"/>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3EA38-1CC0-4FC9-8B0C-D9FB030F935B}">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6" customWidth="1"/>
    <col min="3" max="3" width="63.33203125" style="176"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5" width="0" hidden="1" customWidth="1"/>
    <col min="29" max="29" width="0" hidden="1" customWidth="1"/>
    <col min="31" max="41" width="0" hidden="1" customWidth="1"/>
  </cols>
  <sheetData>
    <row r="1" spans="1:60" ht="15.75" customHeight="1" x14ac:dyDescent="0.3">
      <c r="A1" s="197" t="s">
        <v>214</v>
      </c>
      <c r="B1" s="197"/>
      <c r="C1" s="197"/>
      <c r="D1" s="197"/>
      <c r="E1" s="197"/>
      <c r="F1" s="197"/>
      <c r="G1" s="197"/>
      <c r="AG1" t="s">
        <v>162</v>
      </c>
    </row>
    <row r="2" spans="1:60" ht="25.05" customHeight="1" x14ac:dyDescent="0.25">
      <c r="A2" s="198" t="s">
        <v>7</v>
      </c>
      <c r="B2" s="48" t="s">
        <v>43</v>
      </c>
      <c r="C2" s="201" t="s">
        <v>44</v>
      </c>
      <c r="D2" s="199"/>
      <c r="E2" s="199"/>
      <c r="F2" s="199"/>
      <c r="G2" s="200"/>
      <c r="AG2" t="s">
        <v>163</v>
      </c>
    </row>
    <row r="3" spans="1:60" ht="25.05" customHeight="1" x14ac:dyDescent="0.25">
      <c r="A3" s="198" t="s">
        <v>8</v>
      </c>
      <c r="B3" s="48" t="s">
        <v>62</v>
      </c>
      <c r="C3" s="201" t="s">
        <v>63</v>
      </c>
      <c r="D3" s="199"/>
      <c r="E3" s="199"/>
      <c r="F3" s="199"/>
      <c r="G3" s="200"/>
      <c r="AC3" s="176" t="s">
        <v>163</v>
      </c>
      <c r="AG3" t="s">
        <v>166</v>
      </c>
    </row>
    <row r="4" spans="1:60" ht="25.05" customHeight="1" x14ac:dyDescent="0.25">
      <c r="A4" s="202" t="s">
        <v>9</v>
      </c>
      <c r="B4" s="203" t="s">
        <v>68</v>
      </c>
      <c r="C4" s="204" t="s">
        <v>69</v>
      </c>
      <c r="D4" s="205"/>
      <c r="E4" s="205"/>
      <c r="F4" s="205"/>
      <c r="G4" s="206"/>
      <c r="AG4" t="s">
        <v>167</v>
      </c>
    </row>
    <row r="5" spans="1:60" x14ac:dyDescent="0.25">
      <c r="D5" s="10"/>
    </row>
    <row r="6" spans="1:60" ht="39.6" x14ac:dyDescent="0.25">
      <c r="A6" s="208" t="s">
        <v>168</v>
      </c>
      <c r="B6" s="210" t="s">
        <v>169</v>
      </c>
      <c r="C6" s="210" t="s">
        <v>170</v>
      </c>
      <c r="D6" s="209" t="s">
        <v>171</v>
      </c>
      <c r="E6" s="208" t="s">
        <v>172</v>
      </c>
      <c r="F6" s="207" t="s">
        <v>173</v>
      </c>
      <c r="G6" s="208" t="s">
        <v>29</v>
      </c>
      <c r="H6" s="211" t="s">
        <v>30</v>
      </c>
      <c r="I6" s="211" t="s">
        <v>174</v>
      </c>
      <c r="J6" s="211" t="s">
        <v>31</v>
      </c>
      <c r="K6" s="211" t="s">
        <v>175</v>
      </c>
      <c r="L6" s="211" t="s">
        <v>176</v>
      </c>
      <c r="M6" s="211" t="s">
        <v>177</v>
      </c>
      <c r="N6" s="211" t="s">
        <v>178</v>
      </c>
      <c r="O6" s="211" t="s">
        <v>179</v>
      </c>
      <c r="P6" s="211" t="s">
        <v>180</v>
      </c>
      <c r="Q6" s="211" t="s">
        <v>181</v>
      </c>
      <c r="R6" s="211" t="s">
        <v>182</v>
      </c>
      <c r="S6" s="211" t="s">
        <v>183</v>
      </c>
      <c r="T6" s="211" t="s">
        <v>184</v>
      </c>
      <c r="U6" s="211" t="s">
        <v>185</v>
      </c>
      <c r="V6" s="211" t="s">
        <v>186</v>
      </c>
      <c r="W6" s="211" t="s">
        <v>187</v>
      </c>
      <c r="X6" s="211" t="s">
        <v>188</v>
      </c>
      <c r="Y6" s="211" t="s">
        <v>189</v>
      </c>
    </row>
    <row r="7" spans="1:60" hidden="1" x14ac:dyDescent="0.25">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5">
      <c r="A8" s="226" t="s">
        <v>190</v>
      </c>
      <c r="B8" s="227" t="s">
        <v>154</v>
      </c>
      <c r="C8" s="242" t="s">
        <v>155</v>
      </c>
      <c r="D8" s="228"/>
      <c r="E8" s="229"/>
      <c r="F8" s="230"/>
      <c r="G8" s="230">
        <f>SUMIF(AG9:AG9,"&lt;&gt;NOR",G9:G9)</f>
        <v>0</v>
      </c>
      <c r="H8" s="230"/>
      <c r="I8" s="230">
        <f>SUM(I9:I9)</f>
        <v>0</v>
      </c>
      <c r="J8" s="230"/>
      <c r="K8" s="230">
        <f>SUM(K9:K9)</f>
        <v>0</v>
      </c>
      <c r="L8" s="230"/>
      <c r="M8" s="230">
        <f>SUM(M9:M9)</f>
        <v>0</v>
      </c>
      <c r="N8" s="229"/>
      <c r="O8" s="229">
        <f>SUM(O9:O9)</f>
        <v>0</v>
      </c>
      <c r="P8" s="229"/>
      <c r="Q8" s="229">
        <f>SUM(Q9:Q9)</f>
        <v>0</v>
      </c>
      <c r="R8" s="230"/>
      <c r="S8" s="230"/>
      <c r="T8" s="231"/>
      <c r="U8" s="225"/>
      <c r="V8" s="225">
        <f>SUM(V9:V9)</f>
        <v>0</v>
      </c>
      <c r="W8" s="225"/>
      <c r="X8" s="225"/>
      <c r="Y8" s="225"/>
      <c r="AG8" t="s">
        <v>191</v>
      </c>
    </row>
    <row r="9" spans="1:60" outlineLevel="1" x14ac:dyDescent="0.25">
      <c r="A9" s="233">
        <v>1</v>
      </c>
      <c r="B9" s="234" t="s">
        <v>463</v>
      </c>
      <c r="C9" s="243" t="s">
        <v>464</v>
      </c>
      <c r="D9" s="235" t="s">
        <v>462</v>
      </c>
      <c r="E9" s="236">
        <v>1</v>
      </c>
      <c r="F9" s="237"/>
      <c r="G9" s="238">
        <f>ROUND(E9*F9,2)</f>
        <v>0</v>
      </c>
      <c r="H9" s="237"/>
      <c r="I9" s="238">
        <f>ROUND(E9*H9,2)</f>
        <v>0</v>
      </c>
      <c r="J9" s="237"/>
      <c r="K9" s="238">
        <f>ROUND(E9*J9,2)</f>
        <v>0</v>
      </c>
      <c r="L9" s="238">
        <v>21</v>
      </c>
      <c r="M9" s="238">
        <f>G9*(1+L9/100)</f>
        <v>0</v>
      </c>
      <c r="N9" s="236">
        <v>0</v>
      </c>
      <c r="O9" s="236">
        <f>ROUND(E9*N9,2)</f>
        <v>0</v>
      </c>
      <c r="P9" s="236">
        <v>0</v>
      </c>
      <c r="Q9" s="236">
        <f>ROUND(E9*P9,2)</f>
        <v>0</v>
      </c>
      <c r="R9" s="238"/>
      <c r="S9" s="238" t="s">
        <v>195</v>
      </c>
      <c r="T9" s="239" t="s">
        <v>196</v>
      </c>
      <c r="U9" s="223">
        <v>0</v>
      </c>
      <c r="V9" s="223">
        <f>ROUND(E9*U9,2)</f>
        <v>0</v>
      </c>
      <c r="W9" s="223"/>
      <c r="X9" s="223" t="s">
        <v>219</v>
      </c>
      <c r="Y9" s="223" t="s">
        <v>198</v>
      </c>
      <c r="Z9" s="212"/>
      <c r="AA9" s="212"/>
      <c r="AB9" s="212"/>
      <c r="AC9" s="212"/>
      <c r="AD9" s="212"/>
      <c r="AE9" s="212"/>
      <c r="AF9" s="212"/>
      <c r="AG9" s="212" t="s">
        <v>220</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x14ac:dyDescent="0.25">
      <c r="A10" s="3"/>
      <c r="B10" s="4"/>
      <c r="C10" s="245"/>
      <c r="D10" s="6"/>
      <c r="E10" s="3"/>
      <c r="F10" s="3"/>
      <c r="G10" s="3"/>
      <c r="H10" s="3"/>
      <c r="I10" s="3"/>
      <c r="J10" s="3"/>
      <c r="K10" s="3"/>
      <c r="L10" s="3"/>
      <c r="M10" s="3"/>
      <c r="N10" s="3"/>
      <c r="O10" s="3"/>
      <c r="P10" s="3"/>
      <c r="Q10" s="3"/>
      <c r="R10" s="3"/>
      <c r="S10" s="3"/>
      <c r="T10" s="3"/>
      <c r="U10" s="3"/>
      <c r="V10" s="3"/>
      <c r="W10" s="3"/>
      <c r="X10" s="3"/>
      <c r="Y10" s="3"/>
      <c r="AE10">
        <v>12</v>
      </c>
      <c r="AF10">
        <v>21</v>
      </c>
      <c r="AG10" t="s">
        <v>176</v>
      </c>
    </row>
    <row r="11" spans="1:60" x14ac:dyDescent="0.25">
      <c r="A11" s="215"/>
      <c r="B11" s="216" t="s">
        <v>29</v>
      </c>
      <c r="C11" s="246"/>
      <c r="D11" s="217"/>
      <c r="E11" s="218"/>
      <c r="F11" s="218"/>
      <c r="G11" s="232">
        <f>G8</f>
        <v>0</v>
      </c>
      <c r="H11" s="3"/>
      <c r="I11" s="3"/>
      <c r="J11" s="3"/>
      <c r="K11" s="3"/>
      <c r="L11" s="3"/>
      <c r="M11" s="3"/>
      <c r="N11" s="3"/>
      <c r="O11" s="3"/>
      <c r="P11" s="3"/>
      <c r="Q11" s="3"/>
      <c r="R11" s="3"/>
      <c r="S11" s="3"/>
      <c r="T11" s="3"/>
      <c r="U11" s="3"/>
      <c r="V11" s="3"/>
      <c r="W11" s="3"/>
      <c r="X11" s="3"/>
      <c r="Y11" s="3"/>
      <c r="AE11">
        <f>SUMIF(L7:L9,AE10,G7:G9)</f>
        <v>0</v>
      </c>
      <c r="AF11">
        <f>SUMIF(L7:L9,AF10,G7:G9)</f>
        <v>0</v>
      </c>
      <c r="AG11" t="s">
        <v>212</v>
      </c>
    </row>
    <row r="12" spans="1:60" x14ac:dyDescent="0.25">
      <c r="C12" s="247"/>
      <c r="D12" s="10"/>
      <c r="AG12" t="s">
        <v>213</v>
      </c>
    </row>
    <row r="13" spans="1:60" x14ac:dyDescent="0.25">
      <c r="D13" s="10"/>
    </row>
    <row r="14" spans="1:60" x14ac:dyDescent="0.25">
      <c r="D14" s="10"/>
    </row>
    <row r="15" spans="1:60" x14ac:dyDescent="0.25">
      <c r="D15" s="10"/>
    </row>
    <row r="16" spans="1:60" x14ac:dyDescent="0.25">
      <c r="D16" s="10"/>
    </row>
    <row r="17" spans="4:4" x14ac:dyDescent="0.25">
      <c r="D17" s="10"/>
    </row>
    <row r="18" spans="4:4" x14ac:dyDescent="0.25">
      <c r="D18" s="10"/>
    </row>
    <row r="19" spans="4:4" x14ac:dyDescent="0.25">
      <c r="D19" s="10"/>
    </row>
    <row r="20" spans="4:4" x14ac:dyDescent="0.25">
      <c r="D20" s="10"/>
    </row>
    <row r="21" spans="4:4" x14ac:dyDescent="0.25">
      <c r="D21" s="10"/>
    </row>
    <row r="22" spans="4:4" x14ac:dyDescent="0.25">
      <c r="D22" s="10"/>
    </row>
    <row r="23" spans="4:4" x14ac:dyDescent="0.25">
      <c r="D23" s="10"/>
    </row>
    <row r="24" spans="4:4" x14ac:dyDescent="0.25">
      <c r="D24" s="10"/>
    </row>
    <row r="25" spans="4:4" x14ac:dyDescent="0.25">
      <c r="D25" s="10"/>
    </row>
    <row r="26" spans="4:4" x14ac:dyDescent="0.25">
      <c r="D26" s="10"/>
    </row>
    <row r="27" spans="4:4" x14ac:dyDescent="0.25">
      <c r="D27" s="10"/>
    </row>
    <row r="28" spans="4:4" x14ac:dyDescent="0.25">
      <c r="D28" s="10"/>
    </row>
    <row r="29" spans="4:4" x14ac:dyDescent="0.25">
      <c r="D29" s="10"/>
    </row>
    <row r="30" spans="4:4" x14ac:dyDescent="0.25">
      <c r="D30" s="10"/>
    </row>
    <row r="31" spans="4:4" x14ac:dyDescent="0.25">
      <c r="D31" s="10"/>
    </row>
    <row r="32" spans="4:4" x14ac:dyDescent="0.25">
      <c r="D32" s="10"/>
    </row>
    <row r="33" spans="4:4" x14ac:dyDescent="0.25">
      <c r="D33" s="10"/>
    </row>
    <row r="34" spans="4:4" x14ac:dyDescent="0.25">
      <c r="D34" s="10"/>
    </row>
    <row r="35" spans="4:4" x14ac:dyDescent="0.25">
      <c r="D35" s="10"/>
    </row>
    <row r="36" spans="4:4" x14ac:dyDescent="0.25">
      <c r="D36" s="10"/>
    </row>
    <row r="37" spans="4:4" x14ac:dyDescent="0.25">
      <c r="D37" s="10"/>
    </row>
    <row r="38" spans="4:4" x14ac:dyDescent="0.25">
      <c r="D38" s="10"/>
    </row>
    <row r="39" spans="4:4" x14ac:dyDescent="0.25">
      <c r="D39" s="10"/>
    </row>
    <row r="40" spans="4:4" x14ac:dyDescent="0.25">
      <c r="D40" s="10"/>
    </row>
    <row r="41" spans="4:4" x14ac:dyDescent="0.25">
      <c r="D41" s="10"/>
    </row>
    <row r="42" spans="4:4" x14ac:dyDescent="0.25">
      <c r="D42" s="10"/>
    </row>
    <row r="43" spans="4:4" x14ac:dyDescent="0.25">
      <c r="D43" s="10"/>
    </row>
    <row r="44" spans="4:4" x14ac:dyDescent="0.25">
      <c r="D44" s="10"/>
    </row>
    <row r="45" spans="4:4" x14ac:dyDescent="0.25">
      <c r="D45" s="10"/>
    </row>
    <row r="46" spans="4:4" x14ac:dyDescent="0.25">
      <c r="D46" s="10"/>
    </row>
    <row r="47" spans="4:4" x14ac:dyDescent="0.25">
      <c r="D47" s="10"/>
    </row>
    <row r="48" spans="4:4" x14ac:dyDescent="0.25">
      <c r="D48" s="10"/>
    </row>
    <row r="49" spans="4:4" x14ac:dyDescent="0.25">
      <c r="D49" s="10"/>
    </row>
    <row r="50" spans="4:4" x14ac:dyDescent="0.25">
      <c r="D50" s="10"/>
    </row>
    <row r="51" spans="4:4" x14ac:dyDescent="0.25">
      <c r="D51" s="10"/>
    </row>
    <row r="52" spans="4:4" x14ac:dyDescent="0.25">
      <c r="D52" s="10"/>
    </row>
    <row r="53" spans="4:4" x14ac:dyDescent="0.25">
      <c r="D53" s="10"/>
    </row>
    <row r="54" spans="4:4" x14ac:dyDescent="0.25">
      <c r="D54" s="10"/>
    </row>
    <row r="55" spans="4:4" x14ac:dyDescent="0.25">
      <c r="D55" s="10"/>
    </row>
    <row r="56" spans="4:4" x14ac:dyDescent="0.25">
      <c r="D56" s="10"/>
    </row>
    <row r="57" spans="4:4" x14ac:dyDescent="0.25">
      <c r="D57" s="10"/>
    </row>
    <row r="58" spans="4:4" x14ac:dyDescent="0.25">
      <c r="D58" s="10"/>
    </row>
    <row r="59" spans="4:4" x14ac:dyDescent="0.25">
      <c r="D59" s="10"/>
    </row>
    <row r="60" spans="4:4" x14ac:dyDescent="0.25">
      <c r="D60" s="10"/>
    </row>
    <row r="61" spans="4:4" x14ac:dyDescent="0.25">
      <c r="D61" s="10"/>
    </row>
    <row r="62" spans="4:4" x14ac:dyDescent="0.25">
      <c r="D62" s="10"/>
    </row>
    <row r="63" spans="4:4" x14ac:dyDescent="0.25">
      <c r="D63" s="10"/>
    </row>
    <row r="64" spans="4:4" x14ac:dyDescent="0.25">
      <c r="D64" s="10"/>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iho0K3M6o0r0GvBk1LWbZTZpjP4HtwtZFXxQHsyQmdRrP+kmzoXTBYofro5v/EElHNgGJaE6oKXbBG66yTQngQ==" saltValue="8yqvZoOO7nIVOG7hQMbSLQ==" spinCount="100000" sheet="1" formatRows="0"/>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54</vt:i4>
      </vt:variant>
    </vt:vector>
  </HeadingPairs>
  <TitlesOfParts>
    <vt:vector size="61" baseType="lpstr">
      <vt:lpstr>Pokyny pro vyplnění</vt:lpstr>
      <vt:lpstr>Stavba</vt:lpstr>
      <vt:lpstr>VzorPolozky</vt:lpstr>
      <vt:lpstr>00 66240100 Naklady</vt:lpstr>
      <vt:lpstr>01 66240101A Pol</vt:lpstr>
      <vt:lpstr>01 66240101B Pol</vt:lpstr>
      <vt:lpstr>01 66240101C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66240100 Naklady'!Názvy_tisku</vt:lpstr>
      <vt:lpstr>'01 66240101A Pol'!Názvy_tisku</vt:lpstr>
      <vt:lpstr>'01 66240101B Pol'!Názvy_tisku</vt:lpstr>
      <vt:lpstr>'01 66240101C Pol'!Názvy_tisku</vt:lpstr>
      <vt:lpstr>oadresa</vt:lpstr>
      <vt:lpstr>Stavba!Objednatel</vt:lpstr>
      <vt:lpstr>Stavba!Objekt</vt:lpstr>
      <vt:lpstr>'00 66240100 Naklady'!Oblast_tisku</vt:lpstr>
      <vt:lpstr>'01 66240101A Pol'!Oblast_tisku</vt:lpstr>
      <vt:lpstr>'01 66240101B Pol'!Oblast_tisku</vt:lpstr>
      <vt:lpstr>'01 66240101C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2019-03-19T12:27:02Z</cp:lastPrinted>
  <dcterms:created xsi:type="dcterms:W3CDTF">2009-04-08T07:15:50Z</dcterms:created>
  <dcterms:modified xsi:type="dcterms:W3CDTF">2024-03-05T09:54:18Z</dcterms:modified>
</cp:coreProperties>
</file>